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JURAJ\2022\PLANIRANJE 2023-2025\ŠKOLSKI ODBOR 03.11.2022\"/>
    </mc:Choice>
  </mc:AlternateContent>
  <xr:revisionPtr revIDLastSave="0" documentId="13_ncr:1_{A2974D4A-0946-491A-913A-250B8765E8C9}" xr6:coauthVersionLast="37" xr6:coauthVersionMax="37" xr10:uidLastSave="{00000000-0000-0000-0000-000000000000}"/>
  <bookViews>
    <workbookView xWindow="0" yWindow="0" windowWidth="21570" windowHeight="7380" xr2:uid="{00000000-000D-0000-FFFF-FFFF00000000}"/>
  </bookViews>
  <sheets>
    <sheet name="SAŽETAK" sheetId="8" r:id="rId1"/>
    <sheet name=" A. Račun prihoda i rashoda" sheetId="3" r:id="rId2"/>
    <sheet name="Rashodi prema funkcijskoj kl" sheetId="5" r:id="rId3"/>
    <sheet name="Račun financiranja" sheetId="9" r:id="rId4"/>
    <sheet name="C. Preneseni višak manjak" sheetId="6" r:id="rId5"/>
    <sheet name="POSEBNI DIO" sheetId="7" r:id="rId6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3" l="1"/>
  <c r="E13" i="6" l="1"/>
  <c r="F13" i="6"/>
  <c r="F5" i="5" l="1"/>
  <c r="E5" i="5"/>
  <c r="F7" i="5"/>
  <c r="E7" i="5"/>
  <c r="D5" i="5"/>
  <c r="D7" i="5"/>
  <c r="C5" i="5"/>
  <c r="C7" i="5"/>
  <c r="B5" i="5"/>
  <c r="B7" i="5"/>
  <c r="I7" i="6"/>
  <c r="F7" i="6"/>
  <c r="F52" i="3"/>
  <c r="I18" i="3"/>
  <c r="I23" i="3"/>
  <c r="I15" i="3"/>
  <c r="I12" i="3"/>
  <c r="I10" i="3"/>
  <c r="I8" i="3"/>
  <c r="H18" i="3"/>
  <c r="H23" i="3"/>
  <c r="H15" i="3"/>
  <c r="H12" i="3"/>
  <c r="H10" i="3"/>
  <c r="H8" i="3"/>
  <c r="G18" i="3"/>
  <c r="G23" i="3"/>
  <c r="G15" i="3"/>
  <c r="G12" i="3"/>
  <c r="G10" i="3"/>
  <c r="G8" i="3"/>
  <c r="F18" i="3"/>
  <c r="F15" i="3"/>
  <c r="F12" i="3"/>
  <c r="F10" i="3"/>
  <c r="F8" i="3"/>
  <c r="E18" i="3"/>
  <c r="E15" i="3"/>
  <c r="E12" i="3"/>
  <c r="E8" i="3"/>
  <c r="I7" i="3" l="1"/>
  <c r="G7" i="3"/>
  <c r="H7" i="3"/>
  <c r="E7" i="3"/>
  <c r="J17" i="3" s="1"/>
  <c r="F7" i="3"/>
  <c r="E7" i="6" l="1"/>
  <c r="F55" i="8"/>
  <c r="N15" i="3" l="1"/>
  <c r="J12" i="3" l="1"/>
  <c r="J13" i="3"/>
  <c r="J18" i="3"/>
  <c r="J8" i="3"/>
  <c r="J15" i="3"/>
  <c r="J10" i="3"/>
  <c r="J16" i="3"/>
  <c r="H7" i="6" l="1"/>
  <c r="H13" i="6" s="1"/>
  <c r="I5" i="6"/>
  <c r="I13" i="6" s="1"/>
  <c r="G21" i="8" l="1"/>
  <c r="F11" i="8"/>
  <c r="F21" i="8" s="1"/>
  <c r="G7" i="6"/>
  <c r="G13" i="6" s="1"/>
  <c r="G15" i="6" s="1"/>
  <c r="E15" i="6" l="1"/>
  <c r="F15" i="6"/>
  <c r="F9" i="8"/>
  <c r="F61" i="8" s="1"/>
  <c r="H58" i="3"/>
  <c r="H57" i="3" s="1"/>
  <c r="I24" i="8" s="1"/>
  <c r="I58" i="3"/>
  <c r="I57" i="3" s="1"/>
  <c r="H52" i="3"/>
  <c r="I52" i="3"/>
  <c r="H50" i="3"/>
  <c r="I50" i="3"/>
  <c r="I37" i="3"/>
  <c r="I29" i="3"/>
  <c r="H37" i="3"/>
  <c r="H29" i="3"/>
  <c r="I47" i="3"/>
  <c r="H47" i="3"/>
  <c r="I28" i="3" l="1"/>
  <c r="N28" i="3" s="1"/>
  <c r="H28" i="3"/>
  <c r="I11" i="8"/>
  <c r="I21" i="8" s="1"/>
  <c r="J11" i="8"/>
  <c r="J21" i="8" s="1"/>
  <c r="G58" i="3"/>
  <c r="G57" i="3" s="1"/>
  <c r="H24" i="8" s="1"/>
  <c r="G52" i="3"/>
  <c r="G50" i="3"/>
  <c r="G37" i="3"/>
  <c r="G29" i="3"/>
  <c r="M28" i="3" l="1"/>
  <c r="G28" i="3"/>
  <c r="I20" i="8"/>
  <c r="K7" i="3"/>
  <c r="J20" i="8"/>
  <c r="L7" i="3"/>
  <c r="H23" i="8"/>
  <c r="J23" i="8"/>
  <c r="I23" i="8"/>
  <c r="H21" i="8"/>
  <c r="L28" i="3" l="1"/>
  <c r="H20" i="8"/>
  <c r="J7" i="3"/>
  <c r="M7" i="3" s="1"/>
  <c r="F58" i="3"/>
  <c r="F57" i="3" s="1"/>
  <c r="F50" i="3"/>
  <c r="F47" i="3"/>
  <c r="F37" i="3"/>
  <c r="F29" i="3"/>
  <c r="F28" i="3" l="1"/>
  <c r="K28" i="3" s="1"/>
  <c r="K17" i="3"/>
  <c r="E58" i="3"/>
  <c r="E57" i="3" s="1"/>
  <c r="E52" i="3"/>
  <c r="E50" i="3"/>
  <c r="E47" i="3"/>
  <c r="E37" i="3"/>
  <c r="E29" i="3"/>
  <c r="K12" i="3" l="1"/>
  <c r="K13" i="3"/>
  <c r="K18" i="3"/>
  <c r="K8" i="3"/>
  <c r="K15" i="3"/>
  <c r="K10" i="3"/>
  <c r="K16" i="3"/>
  <c r="E28" i="3"/>
  <c r="J39" i="8"/>
  <c r="H39" i="8"/>
  <c r="F39" i="8"/>
  <c r="J48" i="8"/>
  <c r="J55" i="8"/>
  <c r="H55" i="8"/>
  <c r="H48" i="8"/>
  <c r="F48" i="8"/>
  <c r="G48" i="8"/>
  <c r="I48" i="8"/>
  <c r="G55" i="8"/>
  <c r="I55" i="8"/>
  <c r="J28" i="3" l="1"/>
  <c r="F19" i="8"/>
  <c r="F69" i="8" s="1"/>
  <c r="F12" i="8" l="1"/>
  <c r="I39" i="8"/>
  <c r="G39" i="8"/>
  <c r="J33" i="8"/>
  <c r="I33" i="8"/>
  <c r="H33" i="8"/>
  <c r="G33" i="8"/>
  <c r="F33" i="8"/>
  <c r="J22" i="8"/>
  <c r="J70" i="8" s="1"/>
  <c r="I22" i="8"/>
  <c r="I70" i="8" s="1"/>
  <c r="H22" i="8"/>
  <c r="H70" i="8" s="1"/>
  <c r="G22" i="8"/>
  <c r="G70" i="8" s="1"/>
  <c r="F22" i="8"/>
  <c r="F70" i="8" s="1"/>
  <c r="F71" i="8" s="1"/>
  <c r="J19" i="8"/>
  <c r="J69" i="8" s="1"/>
  <c r="I19" i="8"/>
  <c r="I69" i="8" s="1"/>
  <c r="H19" i="8"/>
  <c r="H69" i="8" s="1"/>
  <c r="G19" i="8"/>
  <c r="G69" i="8" s="1"/>
  <c r="J12" i="8"/>
  <c r="J62" i="8" s="1"/>
  <c r="I12" i="8"/>
  <c r="I62" i="8" s="1"/>
  <c r="H12" i="8"/>
  <c r="H62" i="8" s="1"/>
  <c r="G12" i="8"/>
  <c r="G62" i="8" s="1"/>
  <c r="J9" i="8"/>
  <c r="J61" i="8" s="1"/>
  <c r="I9" i="8"/>
  <c r="I61" i="8" s="1"/>
  <c r="H9" i="8"/>
  <c r="H61" i="8" s="1"/>
  <c r="G9" i="8"/>
  <c r="G61" i="8" s="1"/>
  <c r="J63" i="8" l="1"/>
  <c r="I71" i="8"/>
  <c r="H63" i="8"/>
  <c r="F15" i="8"/>
  <c r="F62" i="8"/>
  <c r="F63" i="8" s="1"/>
  <c r="G71" i="8"/>
  <c r="G63" i="8"/>
  <c r="G15" i="8"/>
  <c r="I63" i="8"/>
  <c r="H71" i="8"/>
  <c r="J71" i="8"/>
  <c r="F25" i="8"/>
  <c r="J25" i="8"/>
  <c r="J15" i="8"/>
  <c r="H25" i="8"/>
  <c r="H15" i="8"/>
  <c r="G25" i="8"/>
  <c r="I15" i="8"/>
  <c r="I25" i="8"/>
</calcChain>
</file>

<file path=xl/sharedStrings.xml><?xml version="1.0" encoding="utf-8"?>
<sst xmlns="http://schemas.openxmlformats.org/spreadsheetml/2006/main" count="445" uniqueCount="148">
  <si>
    <t>PRIHODI UKUPNO</t>
  </si>
  <si>
    <t>PRIHODI POSLOVANJA</t>
  </si>
  <si>
    <t>RASHODI UKUPNO</t>
  </si>
  <si>
    <t>RAZLIKA - VIŠAK / MANJAK</t>
  </si>
  <si>
    <t>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</si>
  <si>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</si>
  <si>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</si>
  <si>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</si>
  <si>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</si>
  <si>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</si>
  <si>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</si>
  <si>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</si>
  <si>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</si>
  <si>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</si>
  <si>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</si>
  <si>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</si>
  <si>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</si>
  <si>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</si>
  <si>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</si>
  <si>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</si>
  <si>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</si>
  <si>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</si>
  <si>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Primici od financijske imovine i zaduživanja</t>
  </si>
  <si>
    <t>Izdaci za financijsku imovinu i otplate zajmova</t>
  </si>
  <si>
    <t>I. OPĆI DIO</t>
  </si>
  <si>
    <t>Materijalni rashodi</t>
  </si>
  <si>
    <t>A) SAŽETAK RAČUNA PRIHODA I RASHODA</t>
  </si>
  <si>
    <t>B) SAŽETAK RAČUNA FINANCIRANJA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</si>
  <si>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</si>
  <si>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</si>
  <si>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</si>
  <si>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</si>
  <si>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</si>
  <si>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</si>
  <si>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</si>
  <si>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</si>
  <si>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</si>
  <si>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</si>
  <si>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</si>
  <si>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t>Naziv</t>
  </si>
  <si>
    <t>EUR</t>
  </si>
  <si>
    <t>KN</t>
  </si>
  <si>
    <t>EUR/KN*</t>
  </si>
  <si>
    <t>Izvršenje 
2021.**</t>
  </si>
  <si>
    <t>Plan 
2022.**</t>
  </si>
  <si>
    <t>Plan 
za 2023.</t>
  </si>
  <si>
    <t>Izvršenje 
2021.</t>
  </si>
  <si>
    <t>Plan 
2022.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</si>
  <si>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12"/>
        <color indexed="8"/>
        <rFont val="Times New Roman"/>
        <family val="1"/>
        <charset val="238"/>
      </rPr>
      <t>u kunama i u eurima</t>
    </r>
    <r>
      <rPr>
        <b/>
        <i/>
        <sz val="12"/>
        <color indexed="8"/>
        <rFont val="Times New Roman"/>
        <family val="1"/>
        <charset val="238"/>
      </rPr>
      <t>.</t>
    </r>
  </si>
  <si>
    <t>Brojčana oznaka i naziv</t>
  </si>
  <si>
    <t>Višak prihoda iz prethodne godine koji će se rasporediti</t>
  </si>
  <si>
    <t>Manjak prihoda iz prethodne godine za pokriće</t>
  </si>
  <si>
    <r>
      <rPr>
        <b/>
        <sz val="11"/>
        <rFont val="Times New Roman"/>
        <family val="1"/>
        <charset val="238"/>
      </rPr>
      <t>RAZLIKA</t>
    </r>
    <r>
      <rPr>
        <b/>
        <sz val="11"/>
        <color indexed="8"/>
        <rFont val="Times New Roman"/>
        <family val="1"/>
        <charset val="238"/>
      </rPr>
      <t xml:space="preserve"> VIŠAK / MANJAK IZ PRETHODNE(IH) GODINE KOJI ĆE SE RASPOREDITI / POKRITI</t>
    </r>
  </si>
  <si>
    <t>UKUPNO FINANCIJSKI PLAN (A.+B.+C.)</t>
  </si>
  <si>
    <t>PRIHODI, PRIMICI I VIŠAK</t>
  </si>
  <si>
    <t>RASHODI, IZDACI I MANJAK</t>
  </si>
  <si>
    <t>RAZLIKA</t>
  </si>
  <si>
    <t>4.9.</t>
  </si>
  <si>
    <t>2.9.</t>
  </si>
  <si>
    <t>Prihodi od imovine</t>
  </si>
  <si>
    <t>3.9.</t>
  </si>
  <si>
    <t>Prihodi od upravnih i administrativnih pristojbi, pristojbi po posebnim propisima i naknada</t>
  </si>
  <si>
    <t>6.5.</t>
  </si>
  <si>
    <t>Prihodi od prodaje proizvoda i robe te pruženih usluga, prihodi od donacija te povrati po protestiranim jamstvima</t>
  </si>
  <si>
    <t>5.8.</t>
  </si>
  <si>
    <t>1.1.</t>
  </si>
  <si>
    <t>4.1.</t>
  </si>
  <si>
    <t>3.1.</t>
  </si>
  <si>
    <t>Prihodi od pomoći</t>
  </si>
  <si>
    <t>Financijski rashodi</t>
  </si>
  <si>
    <t>Pomoći dane u inozemstvo i unutar općeg proračuna</t>
  </si>
  <si>
    <t>Naknade građanima i kućanstvima na temelju osiguranja i druge naknade</t>
  </si>
  <si>
    <t>5.1.</t>
  </si>
  <si>
    <t>Rezultat poslovanja</t>
  </si>
  <si>
    <t xml:space="preserve">UKUPNO RASHODI / IZDACI	</t>
  </si>
  <si>
    <t>Program 4070 DECENTRALIZIRANE FUNKCIJE</t>
  </si>
  <si>
    <t>Aktivnost A407001 Materijalni rashodi</t>
  </si>
  <si>
    <t>Izvor 1.1. GRAD SAMOBOR-  Opći prihodi i  primici</t>
  </si>
  <si>
    <t>3 Rashodi poslovanja</t>
  </si>
  <si>
    <t>32 Materijalni rashodi</t>
  </si>
  <si>
    <t>Izvor 2.9. OSNOVNE ŠKOLE - VLASTITI PRIHODI</t>
  </si>
  <si>
    <t>34 Financijski rashodi</t>
  </si>
  <si>
    <t>Izvor 3.1. GRAD SAMOBOR-POSEBNE NAMJENE</t>
  </si>
  <si>
    <t>Izvor 4.9. OSNOVNE ŠKOLE - PRIHODI OD POMOĆI</t>
  </si>
  <si>
    <t>37 Naknade građanima i kućanstvima na temelju osiguranja i druge naknade</t>
  </si>
  <si>
    <t>31 Rashodi za zaposlene</t>
  </si>
  <si>
    <t>Kapitalni projekt K407001 Ulaganja na materijalnoj imovini</t>
  </si>
  <si>
    <t>4 Rashodi za nabavu nefinancijske imovine</t>
  </si>
  <si>
    <t>42 Rashodi za nabavu proizvedene dugotrajne imovine</t>
  </si>
  <si>
    <t>Izvor 5.8. OSNOVNE ŠKOLE - PRIHODI OD DONACIJA</t>
  </si>
  <si>
    <t>Izvor 6.5. OSNOVNE ŠKOLE - PRIHODI OD NEFINANCIJSKE IMOVINE</t>
  </si>
  <si>
    <t>Program 4071 DODATNE POTREBE U OSNOVNOM ŠKOLSTVU</t>
  </si>
  <si>
    <t>Aktivnost A407101 Izborna nastava i ostale izvannastavne aktivnosti</t>
  </si>
  <si>
    <t>36 Pomoći dane u inozemstvo i unutar općeg proračuna</t>
  </si>
  <si>
    <t>Aktivnost A407103 Produženi boravak i školska prehrana</t>
  </si>
  <si>
    <t>Izvor 3.9. OSNOVNE ŠKOLE - POSEBNE NAMJENE</t>
  </si>
  <si>
    <t>Aktivnost A407104 Ostali programi u osnovnom obrazovanju</t>
  </si>
  <si>
    <t>Tekući projekt T407105 Zaklada "Hrvatska za djecu"- školska kuhinja</t>
  </si>
  <si>
    <t>Izvor 5.1. GRAD SAMOBOR-PRIHODI OD DONACIJA</t>
  </si>
  <si>
    <t>Tekući projekt T407106 Školska shema</t>
  </si>
  <si>
    <t>Izvor 4.1. GRAD SAMOBOR- POMOĆI</t>
  </si>
  <si>
    <t>Tekući projekt T407115 Vjetar u leđa - pomoćnici u nastavi - faza III</t>
  </si>
  <si>
    <t>Tekući projekt T407116 Pomoćnici u nastavi financirani iz Proračuna Grada</t>
  </si>
  <si>
    <t>RAZLIKA VIŠAK/MANJAK IZ PRETHODNE(IH) GODINE KOJI ĆE SE RASPOREDITI/POKRITI</t>
  </si>
  <si>
    <t>B. RAČUN FINANCIRANJA</t>
  </si>
  <si>
    <t>09 OBRAZOVANJE</t>
  </si>
  <si>
    <t>PRIJEDLOG FINANCIJSKI PLAN OSNOVNE ŠKOLE MILANA LANGA ZA 2023. I PROJEKCIJA ZA 2024. I 2025. GODINU</t>
  </si>
  <si>
    <t>IZVRŠENJE</t>
  </si>
  <si>
    <t>PLAN</t>
  </si>
  <si>
    <t>PROJEKCIJA</t>
  </si>
  <si>
    <t>1</t>
  </si>
  <si>
    <t>2</t>
  </si>
  <si>
    <t>3</t>
  </si>
  <si>
    <t>4</t>
  </si>
  <si>
    <t>5</t>
  </si>
  <si>
    <t>01.01.2021. - 31.12.2021.</t>
  </si>
  <si>
    <t>2022</t>
  </si>
  <si>
    <t>2023</t>
  </si>
  <si>
    <t>2024</t>
  </si>
  <si>
    <t>2025</t>
  </si>
  <si>
    <t>14283 Osnovna škola Milana Langa, Bregana</t>
  </si>
  <si>
    <t>Aktivnost A407014 Rashodi za zaposlene - OŠ Milana Langa</t>
  </si>
  <si>
    <t>Tekući projekt T407121 Pripravništvo - HZZ</t>
  </si>
  <si>
    <t>Tekući projekt T407135 Vjetar u leđa - faza IV - OŠ M. Langa</t>
  </si>
  <si>
    <t>Tekući projekt T407141 Vjetar u leđa - faza V - OŠ M. Langa</t>
  </si>
  <si>
    <t>4.9</t>
  </si>
  <si>
    <t>Osnovne škole - prihodi od pomoći</t>
  </si>
  <si>
    <t>Osnovne škole - posebne namjene</t>
  </si>
  <si>
    <t>3.9</t>
  </si>
  <si>
    <t>2.9</t>
  </si>
  <si>
    <t>Osnovne škole - vlastiti prihodi</t>
  </si>
  <si>
    <t>5.8</t>
  </si>
  <si>
    <t>Osnovne škole - prihodi od donacija</t>
  </si>
  <si>
    <t>1.1</t>
  </si>
  <si>
    <t>Grad Samobor - opći prihodi i primici</t>
  </si>
  <si>
    <t>3.1</t>
  </si>
  <si>
    <t>Grad Samobor - posebne namjene</t>
  </si>
  <si>
    <t>4.1</t>
  </si>
  <si>
    <t>Grad Samobor - pomoći</t>
  </si>
  <si>
    <t>6.5</t>
  </si>
  <si>
    <t>Osnovne škole - prihodi od nefinancijske imovine</t>
  </si>
  <si>
    <t>5.1</t>
  </si>
  <si>
    <t>Grad Samobor - prihodi od donacija</t>
  </si>
  <si>
    <t>C) PRENESENI VIŠAK/MANJAK PRIHODA NAD RASHODIMA I VIŠEGODIŠNJI PLAN URAVNOTEŽENJA</t>
  </si>
  <si>
    <t>096  Dodatne potrebe u osnovnom školstvu</t>
  </si>
  <si>
    <t>Ukupan donos viška/manjka iz prethodnih godina</t>
  </si>
  <si>
    <t>0912 Osnovno obrazovanje</t>
  </si>
  <si>
    <t xml:space="preserve"> II. POSEBNI 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</si>
</sst>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indexed="9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6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2" fillId="2" borderId="4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left" vertical="center" wrapText="1"/>
    </xf>
    <xf numFmtId="0" fontId="5" fillId="2" borderId="3" xfId="0" quotePrefix="1" applyFont="1" applyFill="1" applyBorder="1" applyAlignment="1">
      <alignment horizontal="left" vertical="center"/>
    </xf>
    <xf numFmtId="0" fontId="6" fillId="2" borderId="3" xfId="0" quotePrefix="1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11" fillId="0" borderId="11" xfId="1" applyFont="1" applyBorder="1"/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/>
    </xf>
    <xf numFmtId="0" fontId="18" fillId="0" borderId="0" xfId="0" quotePrefix="1" applyFont="1" applyAlignment="1">
      <alignment horizontal="left" wrapText="1"/>
    </xf>
    <xf numFmtId="0" fontId="19" fillId="0" borderId="0" xfId="0" applyFont="1" applyAlignment="1">
      <alignment wrapText="1"/>
    </xf>
    <xf numFmtId="3" fontId="12" fillId="0" borderId="0" xfId="0" applyNumberFormat="1" applyFont="1" applyAlignment="1">
      <alignment horizontal="right"/>
    </xf>
    <xf numFmtId="0" fontId="16" fillId="0" borderId="0" xfId="0" applyFont="1"/>
    <xf numFmtId="0" fontId="12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18" fillId="0" borderId="0" xfId="0" quotePrefix="1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/>
    <xf numFmtId="0" fontId="21" fillId="0" borderId="0" xfId="0" applyFont="1"/>
    <xf numFmtId="0" fontId="12" fillId="0" borderId="0" xfId="0" quotePrefix="1" applyFont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0" fontId="27" fillId="3" borderId="4" xfId="0" applyFont="1" applyFill="1" applyBorder="1" applyAlignment="1">
      <alignment vertical="center"/>
    </xf>
    <xf numFmtId="3" fontId="24" fillId="3" borderId="3" xfId="0" applyNumberFormat="1" applyFont="1" applyFill="1" applyBorder="1" applyAlignment="1">
      <alignment horizontal="right"/>
    </xf>
    <xf numFmtId="0" fontId="27" fillId="0" borderId="2" xfId="0" applyFont="1" applyBorder="1" applyAlignment="1">
      <alignment vertical="center" wrapText="1"/>
    </xf>
    <xf numFmtId="0" fontId="27" fillId="0" borderId="4" xfId="0" applyFont="1" applyBorder="1" applyAlignment="1">
      <alignment vertical="center"/>
    </xf>
    <xf numFmtId="3" fontId="25" fillId="0" borderId="3" xfId="0" applyNumberFormat="1" applyFont="1" applyBorder="1" applyAlignment="1">
      <alignment horizontal="right"/>
    </xf>
    <xf numFmtId="0" fontId="27" fillId="0" borderId="2" xfId="0" applyFont="1" applyBorder="1" applyAlignment="1">
      <alignment vertical="center"/>
    </xf>
    <xf numFmtId="0" fontId="26" fillId="3" borderId="1" xfId="0" applyFont="1" applyFill="1" applyBorder="1" applyAlignment="1">
      <alignment horizontal="left" vertical="center"/>
    </xf>
    <xf numFmtId="0" fontId="27" fillId="3" borderId="2" xfId="0" applyFont="1" applyFill="1" applyBorder="1" applyAlignment="1">
      <alignment vertical="center"/>
    </xf>
    <xf numFmtId="0" fontId="27" fillId="0" borderId="4" xfId="0" applyFont="1" applyBorder="1" applyAlignment="1">
      <alignment vertical="center" wrapText="1"/>
    </xf>
    <xf numFmtId="0" fontId="28" fillId="0" borderId="5" xfId="0" applyFont="1" applyBorder="1" applyAlignment="1">
      <alignment horizontal="right" vertical="center"/>
    </xf>
    <xf numFmtId="0" fontId="11" fillId="0" borderId="12" xfId="1" applyFont="1" applyBorder="1"/>
    <xf numFmtId="0" fontId="13" fillId="5" borderId="3" xfId="0" applyFont="1" applyFill="1" applyBorder="1" applyAlignment="1">
      <alignment horizontal="left"/>
    </xf>
    <xf numFmtId="0" fontId="16" fillId="0" borderId="2" xfId="0" applyFont="1" applyBorder="1"/>
    <xf numFmtId="3" fontId="25" fillId="5" borderId="3" xfId="0" applyNumberFormat="1" applyFont="1" applyFill="1" applyBorder="1" applyAlignment="1">
      <alignment horizontal="right"/>
    </xf>
    <xf numFmtId="3" fontId="25" fillId="5" borderId="3" xfId="0" quotePrefix="1" applyNumberFormat="1" applyFont="1" applyFill="1" applyBorder="1" applyAlignment="1">
      <alignment horizontal="right"/>
    </xf>
    <xf numFmtId="3" fontId="24" fillId="4" borderId="3" xfId="0" applyNumberFormat="1" applyFont="1" applyFill="1" applyBorder="1" applyAlignment="1">
      <alignment horizontal="right"/>
    </xf>
    <xf numFmtId="3" fontId="24" fillId="4" borderId="3" xfId="0" quotePrefix="1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left" vertical="center"/>
    </xf>
    <xf numFmtId="0" fontId="13" fillId="0" borderId="2" xfId="0" applyFont="1" applyBorder="1"/>
    <xf numFmtId="0" fontId="24" fillId="5" borderId="2" xfId="0" applyFont="1" applyFill="1" applyBorder="1" applyAlignment="1">
      <alignment horizontal="left" vertical="center"/>
    </xf>
    <xf numFmtId="3" fontId="26" fillId="0" borderId="3" xfId="0" applyNumberFormat="1" applyFont="1" applyBorder="1" applyAlignment="1">
      <alignment horizontal="right"/>
    </xf>
    <xf numFmtId="0" fontId="27" fillId="5" borderId="1" xfId="0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 horizontal="right" wrapText="1"/>
    </xf>
    <xf numFmtId="0" fontId="6" fillId="0" borderId="3" xfId="2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/>
    </xf>
    <xf numFmtId="4" fontId="0" fillId="0" borderId="0" xfId="0" applyNumberFormat="1"/>
    <xf numFmtId="0" fontId="29" fillId="2" borderId="3" xfId="0" quotePrefix="1" applyFont="1" applyFill="1" applyBorder="1" applyAlignment="1">
      <alignment horizontal="left" vertical="center"/>
    </xf>
    <xf numFmtId="0" fontId="29" fillId="2" borderId="3" xfId="0" applyFont="1" applyFill="1" applyBorder="1" applyAlignment="1">
      <alignment horizontal="left" vertical="center" wrapText="1"/>
    </xf>
    <xf numFmtId="0" fontId="7" fillId="0" borderId="3" xfId="3" applyFont="1" applyFill="1" applyBorder="1" applyAlignment="1">
      <alignment horizontal="left" vertical="center" wrapText="1"/>
    </xf>
    <xf numFmtId="0" fontId="4" fillId="0" borderId="3" xfId="4" applyFont="1" applyFill="1" applyBorder="1" applyAlignment="1">
      <alignment horizontal="left" wrapText="1"/>
    </xf>
    <xf numFmtId="4" fontId="4" fillId="2" borderId="3" xfId="0" applyNumberFormat="1" applyFont="1" applyFill="1" applyBorder="1" applyAlignment="1">
      <alignment horizontal="right"/>
    </xf>
    <xf numFmtId="0" fontId="17" fillId="0" borderId="3" xfId="5" applyFont="1" applyFill="1" applyBorder="1" applyAlignment="1">
      <alignment horizontal="left" vertical="center" wrapText="1"/>
    </xf>
    <xf numFmtId="0" fontId="4" fillId="0" borderId="3" xfId="5" applyFont="1" applyFill="1" applyBorder="1" applyAlignment="1">
      <alignment horizontal="left" vertical="center" wrapText="1"/>
    </xf>
    <xf numFmtId="0" fontId="31" fillId="7" borderId="0" xfId="0" applyFont="1" applyFill="1"/>
    <xf numFmtId="4" fontId="31" fillId="7" borderId="0" xfId="0" applyNumberFormat="1" applyFont="1" applyFill="1"/>
    <xf numFmtId="0" fontId="31" fillId="8" borderId="0" xfId="0" applyFont="1" applyFill="1"/>
    <xf numFmtId="4" fontId="31" fillId="8" borderId="0" xfId="0" applyNumberFormat="1" applyFont="1" applyFill="1"/>
    <xf numFmtId="0" fontId="31" fillId="9" borderId="0" xfId="0" applyFont="1" applyFill="1"/>
    <xf numFmtId="4" fontId="31" fillId="9" borderId="0" xfId="0" applyNumberFormat="1" applyFont="1" applyFill="1"/>
    <xf numFmtId="0" fontId="9" fillId="0" borderId="0" xfId="0" applyFont="1"/>
    <xf numFmtId="4" fontId="7" fillId="0" borderId="0" xfId="0" applyNumberFormat="1" applyFont="1"/>
    <xf numFmtId="4" fontId="30" fillId="13" borderId="10" xfId="0" applyNumberFormat="1" applyFont="1" applyFill="1" applyBorder="1" applyAlignment="1">
      <alignment wrapText="1"/>
    </xf>
    <xf numFmtId="0" fontId="30" fillId="13" borderId="9" xfId="0" applyFont="1" applyFill="1" applyBorder="1" applyAlignment="1">
      <alignment wrapText="1"/>
    </xf>
    <xf numFmtId="3" fontId="4" fillId="2" borderId="4" xfId="0" applyNumberFormat="1" applyFont="1" applyFill="1" applyBorder="1" applyAlignment="1">
      <alignment horizontal="right"/>
    </xf>
    <xf numFmtId="4" fontId="30" fillId="13" borderId="13" xfId="0" applyNumberFormat="1" applyFont="1" applyFill="1" applyBorder="1" applyAlignment="1">
      <alignment wrapText="1"/>
    </xf>
    <xf numFmtId="0" fontId="30" fillId="13" borderId="14" xfId="0" applyFont="1" applyFill="1" applyBorder="1" applyAlignment="1">
      <alignment wrapText="1"/>
    </xf>
    <xf numFmtId="10" fontId="0" fillId="0" borderId="0" xfId="0" applyNumberFormat="1"/>
    <xf numFmtId="0" fontId="30" fillId="0" borderId="0" xfId="0" applyFont="1"/>
    <xf numFmtId="0" fontId="5" fillId="2" borderId="3" xfId="0" quotePrefix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left" vertical="center"/>
    </xf>
    <xf numFmtId="3" fontId="32" fillId="2" borderId="4" xfId="0" applyNumberFormat="1" applyFont="1" applyFill="1" applyBorder="1" applyAlignment="1">
      <alignment horizontal="right"/>
    </xf>
    <xf numFmtId="4" fontId="32" fillId="2" borderId="4" xfId="0" applyNumberFormat="1" applyFont="1" applyFill="1" applyBorder="1" applyAlignment="1">
      <alignment horizontal="right"/>
    </xf>
    <xf numFmtId="4" fontId="32" fillId="2" borderId="3" xfId="0" applyNumberFormat="1" applyFont="1" applyFill="1" applyBorder="1" applyAlignment="1">
      <alignment horizontal="right"/>
    </xf>
    <xf numFmtId="0" fontId="33" fillId="0" borderId="0" xfId="0" applyFont="1"/>
    <xf numFmtId="4" fontId="32" fillId="2" borderId="0" xfId="0" applyNumberFormat="1" applyFont="1" applyFill="1" applyBorder="1" applyAlignment="1">
      <alignment horizontal="right"/>
    </xf>
    <xf numFmtId="0" fontId="29" fillId="2" borderId="3" xfId="0" applyFont="1" applyFill="1" applyBorder="1" applyAlignment="1">
      <alignment horizontal="left" vertical="center"/>
    </xf>
    <xf numFmtId="4" fontId="32" fillId="2" borderId="3" xfId="0" applyNumberFormat="1" applyFont="1" applyFill="1" applyBorder="1" applyAlignment="1">
      <alignment horizontal="right" wrapText="1"/>
    </xf>
    <xf numFmtId="0" fontId="33" fillId="0" borderId="15" xfId="0" applyFont="1" applyBorder="1"/>
    <xf numFmtId="4" fontId="34" fillId="0" borderId="0" xfId="0" applyNumberFormat="1" applyFont="1"/>
    <xf numFmtId="0" fontId="0" fillId="0" borderId="0" xfId="0"/>
    <xf numFmtId="0" fontId="7" fillId="0" borderId="0" xfId="0" applyFont="1" applyBorder="1" applyAlignment="1" applyProtection="1">
      <alignment horizontal="center"/>
    </xf>
    <xf numFmtId="0" fontId="7" fillId="0" borderId="0" xfId="0" applyFont="1"/>
    <xf numFmtId="0" fontId="7" fillId="0" borderId="0" xfId="0" applyFont="1" applyAlignment="1">
      <alignment wrapText="1"/>
    </xf>
    <xf numFmtId="0" fontId="4" fillId="6" borderId="0" xfId="0" applyFont="1" applyFill="1"/>
    <xf numFmtId="4" fontId="4" fillId="6" borderId="0" xfId="0" applyNumberFormat="1" applyFont="1" applyFill="1"/>
    <xf numFmtId="0" fontId="4" fillId="10" borderId="0" xfId="0" applyFont="1" applyFill="1"/>
    <xf numFmtId="4" fontId="4" fillId="10" borderId="0" xfId="0" applyNumberFormat="1" applyFont="1" applyFill="1"/>
    <xf numFmtId="0" fontId="4" fillId="11" borderId="0" xfId="0" applyFont="1" applyFill="1"/>
    <xf numFmtId="4" fontId="4" fillId="11" borderId="0" xfId="0" applyNumberFormat="1" applyFont="1" applyFill="1"/>
    <xf numFmtId="0" fontId="4" fillId="12" borderId="0" xfId="0" applyFont="1" applyFill="1"/>
    <xf numFmtId="4" fontId="4" fillId="12" borderId="0" xfId="0" applyNumberFormat="1" applyFont="1" applyFill="1"/>
    <xf numFmtId="0" fontId="0" fillId="0" borderId="0" xfId="0"/>
    <xf numFmtId="49" fontId="5" fillId="2" borderId="3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right"/>
    </xf>
    <xf numFmtId="0" fontId="0" fillId="0" borderId="0" xfId="0"/>
    <xf numFmtId="2" fontId="5" fillId="2" borderId="3" xfId="0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/>
    <xf numFmtId="3" fontId="4" fillId="2" borderId="0" xfId="0" applyNumberFormat="1" applyFont="1" applyFill="1"/>
    <xf numFmtId="4" fontId="0" fillId="2" borderId="0" xfId="0" applyNumberFormat="1" applyFill="1"/>
    <xf numFmtId="0" fontId="0" fillId="2" borderId="0" xfId="0" applyFill="1"/>
    <xf numFmtId="3" fontId="7" fillId="2" borderId="0" xfId="0" applyNumberFormat="1" applyFont="1" applyFill="1"/>
    <xf numFmtId="4" fontId="5" fillId="2" borderId="0" xfId="0" applyNumberFormat="1" applyFont="1" applyFill="1"/>
    <xf numFmtId="4" fontId="0" fillId="2" borderId="0" xfId="0" applyNumberFormat="1" applyFont="1" applyFill="1"/>
    <xf numFmtId="4" fontId="7" fillId="2" borderId="0" xfId="0" applyNumberFormat="1" applyFont="1" applyFill="1"/>
    <xf numFmtId="2" fontId="0" fillId="2" borderId="0" xfId="0" applyNumberFormat="1" applyFill="1"/>
    <xf numFmtId="49" fontId="6" fillId="2" borderId="3" xfId="0" quotePrefix="1" applyNumberFormat="1" applyFont="1" applyFill="1" applyBorder="1" applyAlignment="1">
      <alignment horizontal="left" vertical="center"/>
    </xf>
    <xf numFmtId="4" fontId="32" fillId="2" borderId="10" xfId="0" applyNumberFormat="1" applyFont="1" applyFill="1" applyBorder="1" applyAlignment="1">
      <alignment horizontal="right"/>
    </xf>
    <xf numFmtId="4" fontId="32" fillId="2" borderId="13" xfId="0" applyNumberFormat="1" applyFont="1" applyFill="1" applyBorder="1" applyAlignment="1">
      <alignment horizontal="right"/>
    </xf>
    <xf numFmtId="4" fontId="32" fillId="2" borderId="10" xfId="0" applyNumberFormat="1" applyFont="1" applyFill="1" applyBorder="1" applyAlignment="1">
      <alignment horizontal="right" wrapText="1"/>
    </xf>
    <xf numFmtId="4" fontId="32" fillId="2" borderId="16" xfId="0" applyNumberFormat="1" applyFont="1" applyFill="1" applyBorder="1" applyAlignment="1">
      <alignment horizontal="right" wrapText="1"/>
    </xf>
    <xf numFmtId="0" fontId="0" fillId="0" borderId="0" xfId="0"/>
    <xf numFmtId="0" fontId="26" fillId="0" borderId="1" xfId="0" quotePrefix="1" applyFont="1" applyBorder="1" applyAlignment="1">
      <alignment horizontal="left" vertical="center" wrapText="1"/>
    </xf>
    <xf numFmtId="0" fontId="27" fillId="0" borderId="2" xfId="0" applyFont="1" applyBorder="1" applyAlignment="1">
      <alignment vertical="center" wrapText="1"/>
    </xf>
    <xf numFmtId="0" fontId="26" fillId="3" borderId="1" xfId="0" quotePrefix="1" applyFont="1" applyFill="1" applyBorder="1" applyAlignment="1">
      <alignment horizontal="left" vertical="center" wrapText="1"/>
    </xf>
    <xf numFmtId="0" fontId="27" fillId="3" borderId="2" xfId="0" applyFont="1" applyFill="1" applyBorder="1" applyAlignment="1">
      <alignment vertical="center" wrapText="1"/>
    </xf>
    <xf numFmtId="0" fontId="27" fillId="3" borderId="4" xfId="0" applyFont="1" applyFill="1" applyBorder="1" applyAlignment="1">
      <alignment vertical="center" wrapText="1"/>
    </xf>
    <xf numFmtId="0" fontId="24" fillId="0" borderId="7" xfId="0" quotePrefix="1" applyFont="1" applyBorder="1" applyAlignment="1">
      <alignment horizontal="center" vertical="center" wrapText="1"/>
    </xf>
    <xf numFmtId="0" fontId="24" fillId="0" borderId="8" xfId="0" quotePrefix="1" applyFont="1" applyBorder="1" applyAlignment="1">
      <alignment horizontal="center" vertical="center" wrapText="1"/>
    </xf>
    <xf numFmtId="0" fontId="24" fillId="0" borderId="10" xfId="0" quotePrefix="1" applyFont="1" applyBorder="1" applyAlignment="1">
      <alignment horizontal="center" vertical="center" wrapText="1"/>
    </xf>
    <xf numFmtId="0" fontId="24" fillId="0" borderId="6" xfId="0" quotePrefix="1" applyFont="1" applyBorder="1" applyAlignment="1">
      <alignment horizontal="center" vertical="center" wrapText="1"/>
    </xf>
    <xf numFmtId="0" fontId="24" fillId="0" borderId="5" xfId="0" quotePrefix="1" applyFont="1" applyBorder="1" applyAlignment="1">
      <alignment horizontal="center" vertical="center" wrapText="1"/>
    </xf>
    <xf numFmtId="0" fontId="24" fillId="0" borderId="9" xfId="0" quotePrefix="1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 vertical="center" wrapText="1"/>
    </xf>
    <xf numFmtId="0" fontId="27" fillId="3" borderId="4" xfId="0" applyFont="1" applyFill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4" fillId="4" borderId="1" xfId="0" applyFont="1" applyFill="1" applyBorder="1" applyAlignment="1">
      <alignment horizontal="left" vertical="center" wrapText="1"/>
    </xf>
    <xf numFmtId="0" fontId="24" fillId="4" borderId="2" xfId="0" applyFont="1" applyFill="1" applyBorder="1" applyAlignment="1">
      <alignment horizontal="left" vertical="center" wrapText="1"/>
    </xf>
    <xf numFmtId="0" fontId="24" fillId="4" borderId="4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0" fillId="13" borderId="8" xfId="0" applyFont="1" applyFill="1" applyBorder="1" applyAlignment="1">
      <alignment horizontal="center" wrapText="1"/>
    </xf>
    <xf numFmtId="0" fontId="30" fillId="13" borderId="10" xfId="0" applyFont="1" applyFill="1" applyBorder="1" applyAlignment="1">
      <alignment horizontal="center" wrapText="1"/>
    </xf>
    <xf numFmtId="0" fontId="30" fillId="13" borderId="5" xfId="0" applyFont="1" applyFill="1" applyBorder="1" applyAlignment="1">
      <alignment horizontal="center" wrapText="1"/>
    </xf>
    <xf numFmtId="0" fontId="30" fillId="13" borderId="9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0" fillId="0" borderId="0" xfId="0"/>
  </cellXfs>
  <cellStyles count="6">
    <cellStyle name="Normal 2" xfId="1" xr:uid="{00000000-0005-0000-0000-000000000000}"/>
    <cellStyle name="Normalno" xfId="0" builtinId="0"/>
    <cellStyle name="Obično_List10" xfId="5" xr:uid="{00000000-0005-0000-0000-000002000000}"/>
    <cellStyle name="Obično_List4" xfId="3" xr:uid="{00000000-0005-0000-0000-000003000000}"/>
    <cellStyle name="Obično_List5" xfId="4" xr:uid="{00000000-0005-0000-0000-000004000000}"/>
    <cellStyle name="Obično_List7" xfId="2" xr:uid="{00000000-0005-0000-0000-000005000000}"/>
  </cellStyles>
  <dxfs count="0"/>
  <tableStyles count="0" defaultTableStyle="TableStyleMedium2" defaultPivotStyle="PivotStyleLight16"/>
  <colors>
    <mruColors>
      <color rgb="FFC0C0C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9"/>
  <sheetViews>
    <sheetView tabSelected="1" workbookViewId="0">
      <selection activeCell="G47" sqref="G47"/>
    </sheetView>
  </sheetViews>
  <sheetFormatPr defaultRowHeight="15.75" x14ac:dyDescent="0.25"/>
  <cols>
    <col min="1" max="1" width="3.7109375" style="28" customWidth="1"/>
    <col min="2" max="4" width="9.140625" style="28"/>
    <col min="5" max="5" width="20.28515625" style="28" customWidth="1"/>
    <col min="6" max="10" width="15.7109375" style="28" customWidth="1"/>
    <col min="11" max="11" width="9.140625" style="28"/>
    <col min="12" max="12" width="0" style="28" hidden="1" customWidth="1"/>
    <col min="13" max="16384" width="9.140625" style="28"/>
  </cols>
  <sheetData>
    <row r="1" spans="1:12" ht="42" customHeight="1" x14ac:dyDescent="0.25">
      <c r="A1" s="148" t="s">
        <v>106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2" ht="18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2" x14ac:dyDescent="0.25">
      <c r="A3" s="147" t="s">
        <v>24</v>
      </c>
      <c r="B3" s="147"/>
      <c r="C3" s="147"/>
      <c r="D3" s="147"/>
      <c r="E3" s="147"/>
      <c r="F3" s="147"/>
      <c r="G3" s="147"/>
      <c r="H3" s="147"/>
      <c r="I3" s="147"/>
      <c r="J3" s="149"/>
    </row>
    <row r="4" spans="1:12" x14ac:dyDescent="0.25">
      <c r="A4" s="18"/>
      <c r="B4" s="18"/>
      <c r="C4" s="18"/>
      <c r="D4" s="18"/>
      <c r="E4" s="18"/>
      <c r="F4" s="18"/>
      <c r="G4" s="18"/>
      <c r="H4" s="18"/>
      <c r="I4" s="18"/>
      <c r="J4" s="19"/>
    </row>
    <row r="5" spans="1:12" ht="18" customHeight="1" x14ac:dyDescent="0.25">
      <c r="A5" s="147" t="s">
        <v>26</v>
      </c>
      <c r="B5" s="150"/>
      <c r="C5" s="150"/>
      <c r="D5" s="150"/>
      <c r="E5" s="150"/>
      <c r="F5" s="150"/>
      <c r="G5" s="150"/>
      <c r="H5" s="150"/>
      <c r="I5" s="150"/>
      <c r="J5" s="150"/>
    </row>
    <row r="6" spans="1:12" x14ac:dyDescent="0.25">
      <c r="A6" s="29"/>
      <c r="B6" s="30"/>
      <c r="C6" s="30"/>
      <c r="D6" s="30"/>
      <c r="E6" s="31"/>
      <c r="F6" s="31"/>
      <c r="G6" s="31"/>
      <c r="H6" s="32"/>
      <c r="I6" s="32"/>
      <c r="J6" s="50" t="s">
        <v>42</v>
      </c>
      <c r="L6" s="28">
        <v>7.5345000000000004</v>
      </c>
    </row>
    <row r="7" spans="1:12" ht="25.5" x14ac:dyDescent="0.25">
      <c r="A7" s="139" t="s">
        <v>49</v>
      </c>
      <c r="B7" s="140"/>
      <c r="C7" s="140"/>
      <c r="D7" s="140"/>
      <c r="E7" s="141"/>
      <c r="F7" s="20" t="s">
        <v>43</v>
      </c>
      <c r="G7" s="20" t="s">
        <v>44</v>
      </c>
      <c r="H7" s="20" t="s">
        <v>45</v>
      </c>
      <c r="I7" s="20" t="s">
        <v>32</v>
      </c>
      <c r="J7" s="21" t="s">
        <v>33</v>
      </c>
    </row>
    <row r="8" spans="1:12" x14ac:dyDescent="0.25">
      <c r="A8" s="142"/>
      <c r="B8" s="143"/>
      <c r="C8" s="143"/>
      <c r="D8" s="143"/>
      <c r="E8" s="144"/>
      <c r="F8" s="22" t="s">
        <v>40</v>
      </c>
      <c r="G8" s="22" t="s">
        <v>40</v>
      </c>
      <c r="H8" s="22" t="s">
        <v>40</v>
      </c>
      <c r="I8" s="22" t="s">
        <v>40</v>
      </c>
      <c r="J8" s="23" t="s">
        <v>40</v>
      </c>
    </row>
    <row r="9" spans="1:12" x14ac:dyDescent="0.25">
      <c r="A9" s="145" t="s">
        <v>0</v>
      </c>
      <c r="B9" s="137"/>
      <c r="C9" s="137"/>
      <c r="D9" s="137"/>
      <c r="E9" s="146"/>
      <c r="F9" s="42">
        <f>F10+F11</f>
        <v>1506235</v>
      </c>
      <c r="G9" s="42">
        <f t="shared" ref="G9:J9" si="0">G10+G11</f>
        <v>1840701</v>
      </c>
      <c r="H9" s="42">
        <f t="shared" si="0"/>
        <v>1934145</v>
      </c>
      <c r="I9" s="42">
        <f t="shared" si="0"/>
        <v>1994781</v>
      </c>
      <c r="J9" s="42">
        <f t="shared" si="0"/>
        <v>2004781</v>
      </c>
    </row>
    <row r="10" spans="1:12" ht="15" customHeight="1" x14ac:dyDescent="0.25">
      <c r="A10" s="24">
        <v>6</v>
      </c>
      <c r="B10" s="17" t="s">
        <v>12</v>
      </c>
      <c r="C10" s="43"/>
      <c r="D10" s="43"/>
      <c r="E10" s="44"/>
      <c r="F10" s="45">
        <v>1506235</v>
      </c>
      <c r="G10" s="45">
        <v>1840701</v>
      </c>
      <c r="H10" s="45">
        <v>1934145</v>
      </c>
      <c r="I10" s="45">
        <v>1994781</v>
      </c>
      <c r="J10" s="45">
        <v>2004781</v>
      </c>
    </row>
    <row r="11" spans="1:12" x14ac:dyDescent="0.25">
      <c r="A11" s="24">
        <v>7</v>
      </c>
      <c r="B11" s="17" t="s">
        <v>13</v>
      </c>
      <c r="C11" s="46"/>
      <c r="D11" s="46"/>
      <c r="E11" s="44"/>
      <c r="F11" s="45">
        <f>' A. Račun prihoda i rashoda'!E23</f>
        <v>0</v>
      </c>
      <c r="G11" s="45">
        <v>0</v>
      </c>
      <c r="H11" s="45">
        <v>0</v>
      </c>
      <c r="I11" s="45">
        <f>' A. Račun prihoda i rashoda'!H23</f>
        <v>0</v>
      </c>
      <c r="J11" s="45">
        <f>' A. Račun prihoda i rashoda'!I23</f>
        <v>0</v>
      </c>
    </row>
    <row r="12" spans="1:12" x14ac:dyDescent="0.25">
      <c r="A12" s="47" t="s">
        <v>2</v>
      </c>
      <c r="B12" s="48"/>
      <c r="C12" s="48"/>
      <c r="D12" s="48"/>
      <c r="E12" s="41"/>
      <c r="F12" s="42">
        <f>F13+F14</f>
        <v>1512283</v>
      </c>
      <c r="G12" s="42">
        <f t="shared" ref="G12:J12" si="1">G13+G14</f>
        <v>1851808</v>
      </c>
      <c r="H12" s="42">
        <f t="shared" si="1"/>
        <v>1934145</v>
      </c>
      <c r="I12" s="42">
        <f t="shared" si="1"/>
        <v>1994781</v>
      </c>
      <c r="J12" s="42">
        <f t="shared" si="1"/>
        <v>2138167</v>
      </c>
    </row>
    <row r="13" spans="1:12" ht="15" customHeight="1" x14ac:dyDescent="0.25">
      <c r="A13" s="24">
        <v>3</v>
      </c>
      <c r="B13" s="17" t="s">
        <v>16</v>
      </c>
      <c r="C13" s="43"/>
      <c r="D13" s="43"/>
      <c r="E13" s="49"/>
      <c r="F13" s="45">
        <v>1489271</v>
      </c>
      <c r="G13" s="45">
        <v>1833359</v>
      </c>
      <c r="H13" s="45">
        <v>1905476</v>
      </c>
      <c r="I13" s="45">
        <v>1966112</v>
      </c>
      <c r="J13" s="45">
        <v>1976112</v>
      </c>
    </row>
    <row r="14" spans="1:12" x14ac:dyDescent="0.25">
      <c r="A14" s="24">
        <v>4</v>
      </c>
      <c r="B14" s="17" t="s">
        <v>18</v>
      </c>
      <c r="C14" s="46"/>
      <c r="D14" s="46"/>
      <c r="E14" s="44"/>
      <c r="F14" s="45">
        <v>23012</v>
      </c>
      <c r="G14" s="45">
        <v>18449</v>
      </c>
      <c r="H14" s="45">
        <v>28669</v>
      </c>
      <c r="I14" s="45">
        <v>28669</v>
      </c>
      <c r="J14" s="45">
        <v>162055</v>
      </c>
    </row>
    <row r="15" spans="1:12" x14ac:dyDescent="0.25">
      <c r="A15" s="136" t="s">
        <v>3</v>
      </c>
      <c r="B15" s="137"/>
      <c r="C15" s="137"/>
      <c r="D15" s="137"/>
      <c r="E15" s="138"/>
      <c r="F15" s="42">
        <f>F9-F12</f>
        <v>-6048</v>
      </c>
      <c r="G15" s="42">
        <f>G9-G12</f>
        <v>-11107</v>
      </c>
      <c r="H15" s="42">
        <f t="shared" ref="H15:J15" si="2">H9-H12</f>
        <v>0</v>
      </c>
      <c r="I15" s="42">
        <f t="shared" si="2"/>
        <v>0</v>
      </c>
      <c r="J15" s="42">
        <f t="shared" si="2"/>
        <v>-133386</v>
      </c>
    </row>
    <row r="16" spans="1:12" x14ac:dyDescent="0.25">
      <c r="A16" s="33"/>
      <c r="B16" s="34"/>
      <c r="C16" s="34"/>
      <c r="D16" s="34"/>
      <c r="E16" s="34"/>
      <c r="F16" s="27"/>
      <c r="G16" s="27"/>
      <c r="H16" s="27"/>
      <c r="I16" s="27"/>
      <c r="J16" s="27"/>
    </row>
    <row r="17" spans="1:13" ht="25.5" x14ac:dyDescent="0.25">
      <c r="A17" s="139" t="s">
        <v>49</v>
      </c>
      <c r="B17" s="140"/>
      <c r="C17" s="140"/>
      <c r="D17" s="140"/>
      <c r="E17" s="141"/>
      <c r="F17" s="20" t="s">
        <v>43</v>
      </c>
      <c r="G17" s="20" t="s">
        <v>44</v>
      </c>
      <c r="H17" s="20" t="s">
        <v>45</v>
      </c>
      <c r="I17" s="20" t="s">
        <v>32</v>
      </c>
      <c r="J17" s="21" t="s">
        <v>33</v>
      </c>
    </row>
    <row r="18" spans="1:13" ht="15" customHeight="1" x14ac:dyDescent="0.25">
      <c r="A18" s="142"/>
      <c r="B18" s="143"/>
      <c r="C18" s="143"/>
      <c r="D18" s="143"/>
      <c r="E18" s="144"/>
      <c r="F18" s="22" t="s">
        <v>41</v>
      </c>
      <c r="G18" s="22" t="s">
        <v>41</v>
      </c>
      <c r="H18" s="22" t="s">
        <v>41</v>
      </c>
      <c r="I18" s="22" t="s">
        <v>41</v>
      </c>
      <c r="J18" s="23" t="s">
        <v>41</v>
      </c>
    </row>
    <row r="19" spans="1:13" ht="15" customHeight="1" x14ac:dyDescent="0.25">
      <c r="A19" s="145" t="s">
        <v>0</v>
      </c>
      <c r="B19" s="137"/>
      <c r="C19" s="137"/>
      <c r="D19" s="137"/>
      <c r="E19" s="146"/>
      <c r="F19" s="42">
        <f>F20+F21</f>
        <v>11348730</v>
      </c>
      <c r="G19" s="42">
        <f t="shared" ref="G19:J19" si="3">G20+G21</f>
        <v>13868764</v>
      </c>
      <c r="H19" s="42">
        <f t="shared" si="3"/>
        <v>14572815.502500001</v>
      </c>
      <c r="I19" s="42">
        <f t="shared" si="3"/>
        <v>15029677.444500001</v>
      </c>
      <c r="J19" s="42">
        <f t="shared" si="3"/>
        <v>15105022.444500001</v>
      </c>
    </row>
    <row r="20" spans="1:13" ht="15" customHeight="1" x14ac:dyDescent="0.25">
      <c r="A20" s="24">
        <v>6</v>
      </c>
      <c r="B20" s="17" t="s">
        <v>12</v>
      </c>
      <c r="C20" s="43"/>
      <c r="D20" s="43"/>
      <c r="E20" s="44"/>
      <c r="F20" s="45">
        <v>11348730</v>
      </c>
      <c r="G20" s="45">
        <v>13868764</v>
      </c>
      <c r="H20" s="45">
        <f t="shared" ref="H20:J20" si="4">H10*$L$6</f>
        <v>14572815.502500001</v>
      </c>
      <c r="I20" s="45">
        <f t="shared" si="4"/>
        <v>15029677.444500001</v>
      </c>
      <c r="J20" s="45">
        <f t="shared" si="4"/>
        <v>15105022.444500001</v>
      </c>
    </row>
    <row r="21" spans="1:13" x14ac:dyDescent="0.25">
      <c r="A21" s="24">
        <v>7</v>
      </c>
      <c r="B21" s="17" t="s">
        <v>13</v>
      </c>
      <c r="C21" s="46"/>
      <c r="D21" s="46"/>
      <c r="E21" s="44"/>
      <c r="F21" s="45">
        <f>F11*$L$6</f>
        <v>0</v>
      </c>
      <c r="G21" s="45">
        <f t="shared" ref="G21:J21" si="5">G11*$L$6</f>
        <v>0</v>
      </c>
      <c r="H21" s="45">
        <f t="shared" si="5"/>
        <v>0</v>
      </c>
      <c r="I21" s="45">
        <f t="shared" si="5"/>
        <v>0</v>
      </c>
      <c r="J21" s="45">
        <f t="shared" si="5"/>
        <v>0</v>
      </c>
    </row>
    <row r="22" spans="1:13" ht="18" customHeight="1" x14ac:dyDescent="0.25">
      <c r="A22" s="47" t="s">
        <v>2</v>
      </c>
      <c r="B22" s="48"/>
      <c r="C22" s="48"/>
      <c r="D22" s="48"/>
      <c r="E22" s="41"/>
      <c r="F22" s="42">
        <f>F23+F24</f>
        <v>11394297</v>
      </c>
      <c r="G22" s="42">
        <f t="shared" ref="G22:J22" si="6">G23+G24</f>
        <v>13952445</v>
      </c>
      <c r="H22" s="42">
        <f t="shared" si="6"/>
        <v>14572815.502499999</v>
      </c>
      <c r="I22" s="42">
        <f t="shared" si="6"/>
        <v>15029677.444499999</v>
      </c>
      <c r="J22" s="42">
        <f t="shared" si="6"/>
        <v>16110022.864</v>
      </c>
    </row>
    <row r="23" spans="1:13" x14ac:dyDescent="0.25">
      <c r="A23" s="24">
        <v>3</v>
      </c>
      <c r="B23" s="17" t="s">
        <v>16</v>
      </c>
      <c r="C23" s="46"/>
      <c r="D23" s="46"/>
      <c r="E23" s="44"/>
      <c r="F23" s="45">
        <v>11220912</v>
      </c>
      <c r="G23" s="45">
        <v>13813445</v>
      </c>
      <c r="H23" s="45">
        <f t="shared" ref="H23:J23" si="7">H13*$L$6</f>
        <v>14356808.922</v>
      </c>
      <c r="I23" s="45">
        <f t="shared" si="7"/>
        <v>14813670.864</v>
      </c>
      <c r="J23" s="45">
        <f t="shared" si="7"/>
        <v>14889015.864</v>
      </c>
    </row>
    <row r="24" spans="1:13" ht="15" customHeight="1" x14ac:dyDescent="0.25">
      <c r="A24" s="24">
        <v>4</v>
      </c>
      <c r="B24" s="17" t="s">
        <v>18</v>
      </c>
      <c r="C24" s="46"/>
      <c r="D24" s="46"/>
      <c r="E24" s="44"/>
      <c r="F24" s="45">
        <v>173385</v>
      </c>
      <c r="G24" s="45">
        <v>139000</v>
      </c>
      <c r="H24" s="45">
        <f t="shared" ref="H24:I24" si="8">H14*$L$6</f>
        <v>216006.58050000001</v>
      </c>
      <c r="I24" s="45">
        <f t="shared" si="8"/>
        <v>216006.58050000001</v>
      </c>
      <c r="J24" s="45">
        <v>1221007</v>
      </c>
    </row>
    <row r="25" spans="1:13" x14ac:dyDescent="0.25">
      <c r="A25" s="136" t="s">
        <v>3</v>
      </c>
      <c r="B25" s="137"/>
      <c r="C25" s="137"/>
      <c r="D25" s="137"/>
      <c r="E25" s="138"/>
      <c r="F25" s="42">
        <f>F19-F22</f>
        <v>-45567</v>
      </c>
      <c r="G25" s="42">
        <f t="shared" ref="G25:J25" si="9">G19-G22</f>
        <v>-83681</v>
      </c>
      <c r="H25" s="42">
        <f t="shared" si="9"/>
        <v>0</v>
      </c>
      <c r="I25" s="42">
        <f t="shared" si="9"/>
        <v>0</v>
      </c>
      <c r="J25" s="42">
        <f t="shared" si="9"/>
        <v>-1005000.4194999989</v>
      </c>
    </row>
    <row r="26" spans="1:13" ht="18" customHeight="1" x14ac:dyDescent="0.25">
      <c r="A26" s="18"/>
      <c r="B26" s="35"/>
      <c r="C26" s="35"/>
      <c r="D26" s="35"/>
      <c r="E26" s="35"/>
      <c r="F26" s="35"/>
      <c r="G26" s="35"/>
      <c r="H26" s="35"/>
      <c r="I26" s="36"/>
      <c r="J26" s="36"/>
    </row>
    <row r="27" spans="1:13" x14ac:dyDescent="0.25">
      <c r="A27" s="147" t="s">
        <v>27</v>
      </c>
      <c r="B27" s="147"/>
      <c r="C27" s="147"/>
      <c r="D27" s="147"/>
      <c r="E27" s="147"/>
      <c r="F27" s="147"/>
      <c r="G27" s="147"/>
      <c r="H27" s="147"/>
      <c r="I27" s="147"/>
      <c r="J27" s="147"/>
    </row>
    <row r="28" spans="1:13" x14ac:dyDescent="0.25">
      <c r="A28" s="18"/>
      <c r="B28" s="35"/>
      <c r="C28" s="35"/>
      <c r="D28" s="35"/>
      <c r="E28" s="35"/>
      <c r="F28" s="35"/>
      <c r="G28" s="35"/>
      <c r="H28" s="35"/>
      <c r="I28" s="36"/>
      <c r="J28" s="50" t="s">
        <v>42</v>
      </c>
    </row>
    <row r="29" spans="1:13" ht="25.5" x14ac:dyDescent="0.25">
      <c r="A29" s="139" t="s">
        <v>49</v>
      </c>
      <c r="B29" s="140"/>
      <c r="C29" s="140"/>
      <c r="D29" s="140"/>
      <c r="E29" s="141"/>
      <c r="F29" s="20" t="s">
        <v>46</v>
      </c>
      <c r="G29" s="20" t="s">
        <v>47</v>
      </c>
      <c r="H29" s="20" t="s">
        <v>45</v>
      </c>
      <c r="I29" s="20" t="s">
        <v>32</v>
      </c>
      <c r="J29" s="21" t="s">
        <v>33</v>
      </c>
    </row>
    <row r="30" spans="1:13" x14ac:dyDescent="0.25">
      <c r="A30" s="142"/>
      <c r="B30" s="143"/>
      <c r="C30" s="143"/>
      <c r="D30" s="143"/>
      <c r="E30" s="144"/>
      <c r="F30" s="22" t="s">
        <v>40</v>
      </c>
      <c r="G30" s="22" t="s">
        <v>40</v>
      </c>
      <c r="H30" s="22" t="s">
        <v>40</v>
      </c>
      <c r="I30" s="22" t="s">
        <v>40</v>
      </c>
      <c r="J30" s="23" t="s">
        <v>40</v>
      </c>
    </row>
    <row r="31" spans="1:13" ht="15" customHeight="1" x14ac:dyDescent="0.25">
      <c r="A31" s="24">
        <v>8</v>
      </c>
      <c r="B31" s="51" t="s">
        <v>22</v>
      </c>
      <c r="C31" s="46"/>
      <c r="D31" s="46"/>
      <c r="E31" s="44"/>
      <c r="F31" s="45">
        <v>0</v>
      </c>
      <c r="G31" s="45">
        <v>0</v>
      </c>
      <c r="H31" s="45">
        <v>0</v>
      </c>
      <c r="I31" s="45">
        <v>0</v>
      </c>
      <c r="J31" s="45">
        <v>0</v>
      </c>
      <c r="M31" s="37"/>
    </row>
    <row r="32" spans="1:13" ht="15" customHeight="1" x14ac:dyDescent="0.25">
      <c r="A32" s="24">
        <v>5</v>
      </c>
      <c r="B32" s="17" t="s">
        <v>23</v>
      </c>
      <c r="C32" s="46"/>
      <c r="D32" s="46"/>
      <c r="E32" s="44"/>
      <c r="F32" s="45">
        <v>0</v>
      </c>
      <c r="G32" s="45">
        <v>0</v>
      </c>
      <c r="H32" s="45">
        <v>0</v>
      </c>
      <c r="I32" s="45">
        <v>0</v>
      </c>
      <c r="J32" s="45">
        <v>0</v>
      </c>
      <c r="M32" s="37"/>
    </row>
    <row r="33" spans="1:13" x14ac:dyDescent="0.25">
      <c r="A33" s="136" t="s">
        <v>4</v>
      </c>
      <c r="B33" s="137"/>
      <c r="C33" s="137"/>
      <c r="D33" s="137"/>
      <c r="E33" s="138"/>
      <c r="F33" s="42">
        <f>F31-F32</f>
        <v>0</v>
      </c>
      <c r="G33" s="42">
        <f t="shared" ref="G33:J33" si="10">G31-G32</f>
        <v>0</v>
      </c>
      <c r="H33" s="42">
        <f t="shared" si="10"/>
        <v>0</v>
      </c>
      <c r="I33" s="42">
        <f t="shared" si="10"/>
        <v>0</v>
      </c>
      <c r="J33" s="42">
        <f t="shared" si="10"/>
        <v>0</v>
      </c>
    </row>
    <row r="34" spans="1:13" x14ac:dyDescent="0.25">
      <c r="A34" s="18"/>
      <c r="B34" s="35"/>
      <c r="C34" s="35"/>
      <c r="D34" s="35"/>
      <c r="E34" s="35"/>
      <c r="F34" s="35"/>
      <c r="G34" s="35"/>
      <c r="H34" s="35"/>
      <c r="I34" s="36"/>
      <c r="J34" s="36"/>
    </row>
    <row r="35" spans="1:13" ht="25.5" x14ac:dyDescent="0.25">
      <c r="A35" s="139" t="s">
        <v>49</v>
      </c>
      <c r="B35" s="140"/>
      <c r="C35" s="140"/>
      <c r="D35" s="140"/>
      <c r="E35" s="141"/>
      <c r="F35" s="20" t="s">
        <v>46</v>
      </c>
      <c r="G35" s="20" t="s">
        <v>47</v>
      </c>
      <c r="H35" s="20" t="s">
        <v>45</v>
      </c>
      <c r="I35" s="20" t="s">
        <v>32</v>
      </c>
      <c r="J35" s="21" t="s">
        <v>33</v>
      </c>
    </row>
    <row r="36" spans="1:13" x14ac:dyDescent="0.25">
      <c r="A36" s="142"/>
      <c r="B36" s="143"/>
      <c r="C36" s="143"/>
      <c r="D36" s="143"/>
      <c r="E36" s="144"/>
      <c r="F36" s="22" t="s">
        <v>41</v>
      </c>
      <c r="G36" s="22" t="s">
        <v>41</v>
      </c>
      <c r="H36" s="22" t="s">
        <v>41</v>
      </c>
      <c r="I36" s="22" t="s">
        <v>41</v>
      </c>
      <c r="J36" s="23" t="s">
        <v>41</v>
      </c>
    </row>
    <row r="37" spans="1:13" x14ac:dyDescent="0.25">
      <c r="A37" s="24">
        <v>8</v>
      </c>
      <c r="B37" s="51" t="s">
        <v>22</v>
      </c>
      <c r="C37" s="46"/>
      <c r="D37" s="46"/>
      <c r="E37" s="44"/>
      <c r="F37" s="45">
        <v>0</v>
      </c>
      <c r="G37" s="45">
        <v>0</v>
      </c>
      <c r="H37" s="45">
        <v>0</v>
      </c>
      <c r="I37" s="45">
        <v>0</v>
      </c>
      <c r="J37" s="45">
        <v>0</v>
      </c>
      <c r="M37" s="37"/>
    </row>
    <row r="38" spans="1:13" x14ac:dyDescent="0.25">
      <c r="A38" s="24">
        <v>5</v>
      </c>
      <c r="B38" s="17" t="s">
        <v>23</v>
      </c>
      <c r="C38" s="46"/>
      <c r="D38" s="46"/>
      <c r="E38" s="44"/>
      <c r="F38" s="45">
        <v>0</v>
      </c>
      <c r="G38" s="45">
        <v>0</v>
      </c>
      <c r="H38" s="45">
        <v>0</v>
      </c>
      <c r="I38" s="45">
        <v>0</v>
      </c>
      <c r="J38" s="45">
        <v>0</v>
      </c>
      <c r="M38" s="37"/>
    </row>
    <row r="39" spans="1:13" x14ac:dyDescent="0.25">
      <c r="A39" s="136" t="s">
        <v>4</v>
      </c>
      <c r="B39" s="137"/>
      <c r="C39" s="137"/>
      <c r="D39" s="137"/>
      <c r="E39" s="138"/>
      <c r="F39" s="42">
        <f>F37-F38</f>
        <v>0</v>
      </c>
      <c r="G39" s="42">
        <f t="shared" ref="G39:I39" si="11">G37-G38</f>
        <v>0</v>
      </c>
      <c r="H39" s="42">
        <f>H37-H38</f>
        <v>0</v>
      </c>
      <c r="I39" s="42">
        <f t="shared" si="11"/>
        <v>0</v>
      </c>
      <c r="J39" s="42">
        <f>J37-J38</f>
        <v>0</v>
      </c>
    </row>
    <row r="40" spans="1:13" x14ac:dyDescent="0.25">
      <c r="A40" s="38"/>
      <c r="B40" s="35"/>
      <c r="C40" s="35"/>
      <c r="D40" s="35"/>
      <c r="E40" s="35"/>
      <c r="F40" s="35"/>
      <c r="G40" s="35"/>
      <c r="H40" s="35"/>
      <c r="I40" s="36"/>
      <c r="J40" s="36"/>
    </row>
    <row r="41" spans="1:13" x14ac:dyDescent="0.25">
      <c r="A41" s="147" t="s">
        <v>38</v>
      </c>
      <c r="B41" s="150"/>
      <c r="C41" s="150"/>
      <c r="D41" s="150"/>
      <c r="E41" s="150"/>
      <c r="F41" s="150"/>
      <c r="G41" s="150"/>
      <c r="H41" s="150"/>
      <c r="I41" s="150"/>
      <c r="J41" s="150"/>
    </row>
    <row r="42" spans="1:13" x14ac:dyDescent="0.25">
      <c r="A42" s="38"/>
      <c r="B42" s="35"/>
      <c r="C42" s="35"/>
      <c r="D42" s="35"/>
      <c r="E42" s="35"/>
      <c r="F42" s="35"/>
      <c r="G42" s="35"/>
      <c r="H42" s="35"/>
      <c r="I42" s="36"/>
      <c r="J42" s="36"/>
    </row>
    <row r="43" spans="1:13" ht="25.5" x14ac:dyDescent="0.25">
      <c r="A43" s="139" t="s">
        <v>49</v>
      </c>
      <c r="B43" s="140"/>
      <c r="C43" s="140"/>
      <c r="D43" s="140"/>
      <c r="E43" s="141"/>
      <c r="F43" s="20" t="s">
        <v>46</v>
      </c>
      <c r="G43" s="20" t="s">
        <v>47</v>
      </c>
      <c r="H43" s="20" t="s">
        <v>45</v>
      </c>
      <c r="I43" s="20" t="s">
        <v>32</v>
      </c>
      <c r="J43" s="21" t="s">
        <v>33</v>
      </c>
    </row>
    <row r="44" spans="1:13" x14ac:dyDescent="0.25">
      <c r="A44" s="142"/>
      <c r="B44" s="143"/>
      <c r="C44" s="143"/>
      <c r="D44" s="143"/>
      <c r="E44" s="144"/>
      <c r="F44" s="22" t="s">
        <v>40</v>
      </c>
      <c r="G44" s="22" t="s">
        <v>40</v>
      </c>
      <c r="H44" s="22" t="s">
        <v>40</v>
      </c>
      <c r="I44" s="22" t="s">
        <v>40</v>
      </c>
      <c r="J44" s="23" t="s">
        <v>40</v>
      </c>
    </row>
    <row r="45" spans="1:13" ht="29.25" customHeight="1" x14ac:dyDescent="0.25">
      <c r="A45" s="153" t="s">
        <v>28</v>
      </c>
      <c r="B45" s="154"/>
      <c r="C45" s="154"/>
      <c r="D45" s="154"/>
      <c r="E45" s="155"/>
      <c r="F45" s="56">
        <v>150541</v>
      </c>
      <c r="G45" s="56"/>
      <c r="H45" s="57">
        <v>133386</v>
      </c>
      <c r="I45" s="57">
        <v>133386</v>
      </c>
      <c r="J45" s="57">
        <v>133386</v>
      </c>
    </row>
    <row r="46" spans="1:13" x14ac:dyDescent="0.25">
      <c r="A46" s="52">
        <v>9</v>
      </c>
      <c r="B46" s="58" t="s">
        <v>50</v>
      </c>
      <c r="C46" s="40"/>
      <c r="D46" s="40"/>
      <c r="E46" s="40"/>
      <c r="F46" s="54">
        <v>20282</v>
      </c>
      <c r="G46" s="54">
        <v>15816</v>
      </c>
      <c r="H46" s="55">
        <v>0</v>
      </c>
      <c r="I46" s="55">
        <v>0</v>
      </c>
      <c r="J46" s="55">
        <v>133386</v>
      </c>
    </row>
    <row r="47" spans="1:13" x14ac:dyDescent="0.25">
      <c r="A47" s="52">
        <v>9</v>
      </c>
      <c r="B47" s="58" t="s">
        <v>51</v>
      </c>
      <c r="C47" s="40"/>
      <c r="D47" s="40"/>
      <c r="E47" s="40"/>
      <c r="F47" s="54">
        <v>3128</v>
      </c>
      <c r="G47" s="54">
        <v>4709</v>
      </c>
      <c r="H47" s="54">
        <v>0</v>
      </c>
      <c r="I47" s="54">
        <v>0</v>
      </c>
      <c r="J47" s="54"/>
    </row>
    <row r="48" spans="1:13" ht="29.25" customHeight="1" x14ac:dyDescent="0.25">
      <c r="A48" s="156" t="s">
        <v>52</v>
      </c>
      <c r="B48" s="157"/>
      <c r="C48" s="157"/>
      <c r="D48" s="157"/>
      <c r="E48" s="157"/>
      <c r="F48" s="42">
        <f>F46-F47</f>
        <v>17154</v>
      </c>
      <c r="G48" s="42">
        <f t="shared" ref="G48:I48" si="12">G46-G47</f>
        <v>11107</v>
      </c>
      <c r="H48" s="42">
        <f>H46-H47</f>
        <v>0</v>
      </c>
      <c r="I48" s="42">
        <f t="shared" si="12"/>
        <v>0</v>
      </c>
      <c r="J48" s="42">
        <f>J46-J47</f>
        <v>133386</v>
      </c>
    </row>
    <row r="49" spans="1:10" x14ac:dyDescent="0.25">
      <c r="A49" s="38"/>
      <c r="B49" s="35"/>
      <c r="C49" s="35"/>
      <c r="D49" s="35"/>
      <c r="E49" s="35"/>
      <c r="F49" s="35"/>
      <c r="G49" s="35"/>
      <c r="H49" s="35"/>
      <c r="I49" s="36"/>
      <c r="J49" s="36"/>
    </row>
    <row r="50" spans="1:10" ht="25.5" x14ac:dyDescent="0.25">
      <c r="A50" s="139" t="s">
        <v>49</v>
      </c>
      <c r="B50" s="140"/>
      <c r="C50" s="140"/>
      <c r="D50" s="140"/>
      <c r="E50" s="141"/>
      <c r="F50" s="20" t="s">
        <v>46</v>
      </c>
      <c r="G50" s="20" t="s">
        <v>47</v>
      </c>
      <c r="H50" s="20" t="s">
        <v>45</v>
      </c>
      <c r="I50" s="20" t="s">
        <v>32</v>
      </c>
      <c r="J50" s="21" t="s">
        <v>33</v>
      </c>
    </row>
    <row r="51" spans="1:10" x14ac:dyDescent="0.25">
      <c r="A51" s="142"/>
      <c r="B51" s="143"/>
      <c r="C51" s="143"/>
      <c r="D51" s="143"/>
      <c r="E51" s="144"/>
      <c r="F51" s="22" t="s">
        <v>41</v>
      </c>
      <c r="G51" s="22" t="s">
        <v>41</v>
      </c>
      <c r="H51" s="22" t="s">
        <v>41</v>
      </c>
      <c r="I51" s="22" t="s">
        <v>41</v>
      </c>
      <c r="J51" s="23" t="s">
        <v>41</v>
      </c>
    </row>
    <row r="52" spans="1:10" ht="29.25" customHeight="1" x14ac:dyDescent="0.25">
      <c r="A52" s="153" t="s">
        <v>28</v>
      </c>
      <c r="B52" s="154"/>
      <c r="C52" s="154"/>
      <c r="D52" s="154"/>
      <c r="E52" s="155"/>
      <c r="F52" s="56">
        <v>1134248</v>
      </c>
      <c r="G52" s="56">
        <v>1088681</v>
      </c>
      <c r="H52" s="57">
        <v>1005000</v>
      </c>
      <c r="I52" s="57">
        <v>1005000</v>
      </c>
      <c r="J52" s="57">
        <v>1005000</v>
      </c>
    </row>
    <row r="53" spans="1:10" x14ac:dyDescent="0.25">
      <c r="A53" s="52">
        <v>9</v>
      </c>
      <c r="B53" s="58" t="s">
        <v>50</v>
      </c>
      <c r="C53" s="40"/>
      <c r="D53" s="40"/>
      <c r="E53" s="40"/>
      <c r="F53" s="54">
        <v>152816</v>
      </c>
      <c r="G53" s="54">
        <v>119163</v>
      </c>
      <c r="H53" s="55">
        <v>0</v>
      </c>
      <c r="I53" s="55">
        <v>0</v>
      </c>
      <c r="J53" s="55">
        <v>1005000</v>
      </c>
    </row>
    <row r="54" spans="1:10" x14ac:dyDescent="0.25">
      <c r="A54" s="52">
        <v>9</v>
      </c>
      <c r="B54" s="62" t="s">
        <v>51</v>
      </c>
      <c r="C54" s="40"/>
      <c r="D54" s="40"/>
      <c r="E54" s="40"/>
      <c r="F54" s="54">
        <v>23568</v>
      </c>
      <c r="G54" s="54">
        <v>35482</v>
      </c>
      <c r="H54" s="54">
        <v>0</v>
      </c>
      <c r="I54" s="54">
        <v>0</v>
      </c>
      <c r="J54" s="54">
        <v>0</v>
      </c>
    </row>
    <row r="55" spans="1:10" ht="29.25" customHeight="1" x14ac:dyDescent="0.25">
      <c r="A55" s="156" t="s">
        <v>52</v>
      </c>
      <c r="B55" s="157"/>
      <c r="C55" s="157"/>
      <c r="D55" s="157"/>
      <c r="E55" s="157"/>
      <c r="F55" s="42">
        <f>F53-F54</f>
        <v>129248</v>
      </c>
      <c r="G55" s="42">
        <f t="shared" ref="G55:I55" si="13">G53-G54</f>
        <v>83681</v>
      </c>
      <c r="H55" s="42">
        <f>H53-H54</f>
        <v>0</v>
      </c>
      <c r="I55" s="42">
        <f t="shared" si="13"/>
        <v>0</v>
      </c>
      <c r="J55" s="42">
        <f>J53-J54</f>
        <v>1005000</v>
      </c>
    </row>
    <row r="57" spans="1:10" x14ac:dyDescent="0.25">
      <c r="A57" s="147" t="s">
        <v>53</v>
      </c>
      <c r="B57" s="150"/>
      <c r="C57" s="150"/>
      <c r="D57" s="150"/>
      <c r="E57" s="150"/>
      <c r="F57" s="150"/>
      <c r="G57" s="150"/>
      <c r="H57" s="150"/>
      <c r="I57" s="150"/>
      <c r="J57" s="150"/>
    </row>
    <row r="58" spans="1:10" x14ac:dyDescent="0.25">
      <c r="A58" s="38"/>
      <c r="B58" s="35"/>
      <c r="C58" s="35"/>
      <c r="D58" s="35"/>
      <c r="E58" s="35"/>
      <c r="F58" s="35"/>
      <c r="G58" s="35"/>
      <c r="H58" s="35"/>
      <c r="I58" s="36"/>
      <c r="J58" s="36"/>
    </row>
    <row r="59" spans="1:10" ht="25.5" x14ac:dyDescent="0.25">
      <c r="A59" s="139" t="s">
        <v>39</v>
      </c>
      <c r="B59" s="140"/>
      <c r="C59" s="140"/>
      <c r="D59" s="140"/>
      <c r="E59" s="141"/>
      <c r="F59" s="20" t="s">
        <v>46</v>
      </c>
      <c r="G59" s="20" t="s">
        <v>47</v>
      </c>
      <c r="H59" s="20" t="s">
        <v>45</v>
      </c>
      <c r="I59" s="20" t="s">
        <v>32</v>
      </c>
      <c r="J59" s="21" t="s">
        <v>33</v>
      </c>
    </row>
    <row r="60" spans="1:10" x14ac:dyDescent="0.25">
      <c r="A60" s="142"/>
      <c r="B60" s="143"/>
      <c r="C60" s="143"/>
      <c r="D60" s="143"/>
      <c r="E60" s="144"/>
      <c r="F60" s="22" t="s">
        <v>40</v>
      </c>
      <c r="G60" s="22" t="s">
        <v>40</v>
      </c>
      <c r="H60" s="22" t="s">
        <v>40</v>
      </c>
      <c r="I60" s="22" t="s">
        <v>40</v>
      </c>
      <c r="J60" s="23" t="s">
        <v>40</v>
      </c>
    </row>
    <row r="61" spans="1:10" x14ac:dyDescent="0.25">
      <c r="A61" s="58" t="s">
        <v>54</v>
      </c>
      <c r="B61" s="59"/>
      <c r="C61" s="60"/>
      <c r="D61" s="60"/>
      <c r="E61" s="60"/>
      <c r="F61" s="54">
        <f>F9+F31+F46</f>
        <v>1526517</v>
      </c>
      <c r="G61" s="54">
        <f t="shared" ref="G61:J61" si="14">G9+G31+G46</f>
        <v>1856517</v>
      </c>
      <c r="H61" s="54">
        <f t="shared" si="14"/>
        <v>1934145</v>
      </c>
      <c r="I61" s="54">
        <f t="shared" si="14"/>
        <v>1994781</v>
      </c>
      <c r="J61" s="54">
        <f t="shared" si="14"/>
        <v>2138167</v>
      </c>
    </row>
    <row r="62" spans="1:10" x14ac:dyDescent="0.25">
      <c r="A62" s="58" t="s">
        <v>55</v>
      </c>
      <c r="B62" s="59"/>
      <c r="C62" s="60"/>
      <c r="D62" s="60"/>
      <c r="E62" s="60"/>
      <c r="F62" s="54">
        <f>(F12+F32+F47)</f>
        <v>1515411</v>
      </c>
      <c r="G62" s="54">
        <f t="shared" ref="G62:J62" si="15">(G12+G32+G47)</f>
        <v>1856517</v>
      </c>
      <c r="H62" s="54">
        <f t="shared" si="15"/>
        <v>1934145</v>
      </c>
      <c r="I62" s="54">
        <f t="shared" si="15"/>
        <v>1994781</v>
      </c>
      <c r="J62" s="54">
        <f t="shared" si="15"/>
        <v>2138167</v>
      </c>
    </row>
    <row r="63" spans="1:10" x14ac:dyDescent="0.25">
      <c r="A63" s="134" t="s">
        <v>56</v>
      </c>
      <c r="B63" s="135"/>
      <c r="C63" s="135"/>
      <c r="D63" s="135"/>
      <c r="E63" s="135"/>
      <c r="F63" s="61">
        <f>F61-F62</f>
        <v>11106</v>
      </c>
      <c r="G63" s="61">
        <f t="shared" ref="G63:J63" si="16">G61-G62</f>
        <v>0</v>
      </c>
      <c r="H63" s="61">
        <f t="shared" si="16"/>
        <v>0</v>
      </c>
      <c r="I63" s="61">
        <f t="shared" si="16"/>
        <v>0</v>
      </c>
      <c r="J63" s="61">
        <f t="shared" si="16"/>
        <v>0</v>
      </c>
    </row>
    <row r="65" spans="1:10" x14ac:dyDescent="0.25">
      <c r="A65" s="147" t="s">
        <v>53</v>
      </c>
      <c r="B65" s="150"/>
      <c r="C65" s="150"/>
      <c r="D65" s="150"/>
      <c r="E65" s="150"/>
      <c r="F65" s="150"/>
      <c r="G65" s="150"/>
      <c r="H65" s="150"/>
      <c r="I65" s="150"/>
      <c r="J65" s="150"/>
    </row>
    <row r="66" spans="1:10" x14ac:dyDescent="0.25">
      <c r="A66" s="38"/>
      <c r="B66" s="35"/>
      <c r="C66" s="35"/>
      <c r="D66" s="35"/>
      <c r="E66" s="35"/>
      <c r="F66" s="35"/>
      <c r="G66" s="35"/>
      <c r="H66" s="35"/>
      <c r="I66" s="36"/>
      <c r="J66" s="36"/>
    </row>
    <row r="67" spans="1:10" ht="25.5" x14ac:dyDescent="0.25">
      <c r="A67" s="139" t="s">
        <v>39</v>
      </c>
      <c r="B67" s="140"/>
      <c r="C67" s="140"/>
      <c r="D67" s="140"/>
      <c r="E67" s="141"/>
      <c r="F67" s="20" t="s">
        <v>46</v>
      </c>
      <c r="G67" s="20" t="s">
        <v>47</v>
      </c>
      <c r="H67" s="20" t="s">
        <v>45</v>
      </c>
      <c r="I67" s="20" t="s">
        <v>32</v>
      </c>
      <c r="J67" s="21" t="s">
        <v>33</v>
      </c>
    </row>
    <row r="68" spans="1:10" x14ac:dyDescent="0.25">
      <c r="A68" s="142"/>
      <c r="B68" s="143"/>
      <c r="C68" s="143"/>
      <c r="D68" s="143"/>
      <c r="E68" s="144"/>
      <c r="F68" s="22" t="s">
        <v>41</v>
      </c>
      <c r="G68" s="22" t="s">
        <v>41</v>
      </c>
      <c r="H68" s="22" t="s">
        <v>41</v>
      </c>
      <c r="I68" s="22" t="s">
        <v>41</v>
      </c>
      <c r="J68" s="23" t="s">
        <v>41</v>
      </c>
    </row>
    <row r="69" spans="1:10" x14ac:dyDescent="0.25">
      <c r="A69" s="39" t="s">
        <v>54</v>
      </c>
      <c r="B69" s="53"/>
      <c r="C69" s="40"/>
      <c r="D69" s="40"/>
      <c r="E69" s="40"/>
      <c r="F69" s="54">
        <f>F19+F37+F53</f>
        <v>11501546</v>
      </c>
      <c r="G69" s="54">
        <f t="shared" ref="G69:J69" si="17">G19+G37+G53</f>
        <v>13987927</v>
      </c>
      <c r="H69" s="54">
        <f t="shared" si="17"/>
        <v>14572815.502500001</v>
      </c>
      <c r="I69" s="54">
        <f t="shared" si="17"/>
        <v>15029677.444500001</v>
      </c>
      <c r="J69" s="54">
        <f t="shared" si="17"/>
        <v>16110022.444500001</v>
      </c>
    </row>
    <row r="70" spans="1:10" x14ac:dyDescent="0.25">
      <c r="A70" s="39" t="s">
        <v>55</v>
      </c>
      <c r="B70" s="53"/>
      <c r="C70" s="40"/>
      <c r="D70" s="40"/>
      <c r="E70" s="40"/>
      <c r="F70" s="54">
        <f>F22+F38+F54</f>
        <v>11417865</v>
      </c>
      <c r="G70" s="54">
        <f t="shared" ref="G70:J70" si="18">G22+G38+G54</f>
        <v>13987927</v>
      </c>
      <c r="H70" s="54">
        <f t="shared" si="18"/>
        <v>14572815.502499999</v>
      </c>
      <c r="I70" s="54">
        <f t="shared" si="18"/>
        <v>15029677.444499999</v>
      </c>
      <c r="J70" s="54">
        <f t="shared" si="18"/>
        <v>16110022.864</v>
      </c>
    </row>
    <row r="71" spans="1:10" x14ac:dyDescent="0.25">
      <c r="A71" s="134" t="s">
        <v>56</v>
      </c>
      <c r="B71" s="135"/>
      <c r="C71" s="135"/>
      <c r="D71" s="135"/>
      <c r="E71" s="135"/>
      <c r="F71" s="61">
        <f>F69-F70</f>
        <v>83681</v>
      </c>
      <c r="G71" s="61">
        <f t="shared" ref="G71:J71" si="19">G69-G70</f>
        <v>0</v>
      </c>
      <c r="H71" s="61">
        <f t="shared" si="19"/>
        <v>0</v>
      </c>
      <c r="I71" s="61">
        <f t="shared" si="19"/>
        <v>0</v>
      </c>
      <c r="J71" s="61">
        <f t="shared" si="19"/>
        <v>-0.41949999891221523</v>
      </c>
    </row>
    <row r="72" spans="1:10" x14ac:dyDescent="0.25">
      <c r="A72" s="25"/>
      <c r="B72" s="26"/>
      <c r="C72" s="26"/>
      <c r="D72" s="26"/>
      <c r="E72" s="26"/>
      <c r="F72" s="26"/>
      <c r="G72" s="26"/>
      <c r="H72" s="27"/>
      <c r="I72" s="27"/>
      <c r="J72" s="27"/>
    </row>
    <row r="73" spans="1:10" ht="60" customHeight="1" x14ac:dyDescent="0.25">
      <c r="A73" s="151" t="s">
        <v>48</v>
      </c>
      <c r="B73" s="152"/>
      <c r="C73" s="152"/>
      <c r="D73" s="152"/>
      <c r="E73" s="152"/>
      <c r="F73" s="152"/>
      <c r="G73" s="152"/>
      <c r="H73" s="152"/>
      <c r="I73" s="152"/>
      <c r="J73" s="152"/>
    </row>
    <row r="75" spans="1:10" ht="36" customHeight="1" x14ac:dyDescent="0.25">
      <c r="A75" s="151" t="s">
        <v>29</v>
      </c>
      <c r="B75" s="152"/>
      <c r="C75" s="152"/>
      <c r="D75" s="152"/>
      <c r="E75" s="152"/>
      <c r="F75" s="152"/>
      <c r="G75" s="152"/>
      <c r="H75" s="152"/>
      <c r="I75" s="152"/>
      <c r="J75" s="152"/>
    </row>
    <row r="77" spans="1:10" ht="30.75" customHeight="1" x14ac:dyDescent="0.25">
      <c r="A77" s="151" t="s">
        <v>30</v>
      </c>
      <c r="B77" s="152"/>
      <c r="C77" s="152"/>
      <c r="D77" s="152"/>
      <c r="E77" s="152"/>
      <c r="F77" s="152"/>
      <c r="G77" s="152"/>
      <c r="H77" s="152"/>
      <c r="I77" s="152"/>
      <c r="J77" s="152"/>
    </row>
    <row r="79" spans="1:10" x14ac:dyDescent="0.25">
      <c r="A79" s="37"/>
    </row>
  </sheetData>
  <mergeCells count="30">
    <mergeCell ref="A75:J75"/>
    <mergeCell ref="A77:J77"/>
    <mergeCell ref="A33:E33"/>
    <mergeCell ref="A41:J41"/>
    <mergeCell ref="A45:E45"/>
    <mergeCell ref="A48:E48"/>
    <mergeCell ref="A63:E63"/>
    <mergeCell ref="A73:J73"/>
    <mergeCell ref="A43:E44"/>
    <mergeCell ref="A50:E51"/>
    <mergeCell ref="A52:E52"/>
    <mergeCell ref="A55:E55"/>
    <mergeCell ref="A59:E60"/>
    <mergeCell ref="A57:J57"/>
    <mergeCell ref="A65:J65"/>
    <mergeCell ref="A67:E68"/>
    <mergeCell ref="A1:J1"/>
    <mergeCell ref="A3:J3"/>
    <mergeCell ref="A5:J5"/>
    <mergeCell ref="A9:E9"/>
    <mergeCell ref="A15:E15"/>
    <mergeCell ref="A71:E71"/>
    <mergeCell ref="A39:E39"/>
    <mergeCell ref="A7:E8"/>
    <mergeCell ref="A17:E18"/>
    <mergeCell ref="A29:E30"/>
    <mergeCell ref="A35:E36"/>
    <mergeCell ref="A19:E19"/>
    <mergeCell ref="A25:E25"/>
    <mergeCell ref="A27:J27"/>
  </mergeCells>
  <pageMargins left="0.7" right="0.7" top="0.75" bottom="0.75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3"/>
  <sheetViews>
    <sheetView topLeftCell="A43" zoomScale="85" zoomScaleNormal="85" workbookViewId="0">
      <selection activeCell="G49" sqref="G4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7" bestFit="1" customWidth="1"/>
    <col min="4" max="4" width="27.42578125" customWidth="1"/>
    <col min="5" max="9" width="15.7109375" customWidth="1"/>
    <col min="10" max="11" width="11.7109375" hidden="1" customWidth="1"/>
    <col min="12" max="12" width="11.7109375" style="68" hidden="1" customWidth="1"/>
    <col min="13" max="13" width="12.140625" style="68" hidden="1" customWidth="1"/>
    <col min="14" max="14" width="14" style="68" hidden="1" customWidth="1"/>
    <col min="15" max="15" width="9.140625" style="68"/>
    <col min="16" max="16" width="10.140625" style="68" bestFit="1" customWidth="1"/>
    <col min="17" max="19" width="9.140625" style="68"/>
  </cols>
  <sheetData>
    <row r="1" spans="1:19" ht="18" x14ac:dyDescent="0.25">
      <c r="A1" s="1"/>
      <c r="B1" s="1"/>
      <c r="C1" s="1"/>
      <c r="D1" s="1"/>
      <c r="E1" s="1"/>
      <c r="F1" s="1"/>
      <c r="G1" s="1"/>
      <c r="H1" s="2"/>
      <c r="I1" s="2"/>
    </row>
    <row r="2" spans="1:19" ht="18" customHeight="1" x14ac:dyDescent="0.25">
      <c r="A2" s="147" t="s">
        <v>8</v>
      </c>
      <c r="B2" s="150"/>
      <c r="C2" s="150"/>
      <c r="D2" s="150"/>
      <c r="E2" s="150"/>
      <c r="F2" s="150"/>
      <c r="G2" s="150"/>
      <c r="H2" s="150"/>
      <c r="I2" s="150"/>
    </row>
    <row r="3" spans="1:19" ht="18" x14ac:dyDescent="0.25">
      <c r="A3" s="1"/>
      <c r="B3" s="1"/>
      <c r="C3" s="1"/>
      <c r="D3" s="1"/>
      <c r="E3" s="1"/>
      <c r="F3" s="1"/>
      <c r="G3" s="1"/>
      <c r="H3" s="2"/>
      <c r="I3" s="2"/>
    </row>
    <row r="4" spans="1:19" x14ac:dyDescent="0.25">
      <c r="A4" s="147" t="s">
        <v>1</v>
      </c>
      <c r="B4" s="158"/>
      <c r="C4" s="158"/>
      <c r="D4" s="158"/>
      <c r="E4" s="158"/>
      <c r="F4" s="158"/>
      <c r="G4" s="158"/>
      <c r="H4" s="158"/>
      <c r="I4" s="158"/>
    </row>
    <row r="5" spans="1:19" ht="18" x14ac:dyDescent="0.25">
      <c r="A5" s="1"/>
      <c r="B5" s="1"/>
      <c r="C5" s="1"/>
      <c r="D5" s="1"/>
      <c r="E5" s="1"/>
      <c r="F5" s="1"/>
      <c r="G5" s="1"/>
      <c r="H5" s="2"/>
      <c r="I5" s="2"/>
    </row>
    <row r="6" spans="1:19" ht="25.5" x14ac:dyDescent="0.25">
      <c r="A6" s="13" t="s">
        <v>9</v>
      </c>
      <c r="B6" s="12" t="s">
        <v>10</v>
      </c>
      <c r="C6" s="12" t="s">
        <v>11</v>
      </c>
      <c r="D6" s="12" t="s">
        <v>7</v>
      </c>
      <c r="E6" s="12" t="s">
        <v>5</v>
      </c>
      <c r="F6" s="13" t="s">
        <v>6</v>
      </c>
      <c r="G6" s="13" t="s">
        <v>31</v>
      </c>
      <c r="H6" s="13" t="s">
        <v>32</v>
      </c>
      <c r="I6" s="13" t="s">
        <v>33</v>
      </c>
    </row>
    <row r="7" spans="1:19" ht="15.75" customHeight="1" x14ac:dyDescent="0.25">
      <c r="A7" s="6">
        <v>6</v>
      </c>
      <c r="B7" s="6"/>
      <c r="C7" s="6"/>
      <c r="D7" s="6" t="s">
        <v>12</v>
      </c>
      <c r="E7" s="86">
        <f>SUM(E8+E10+E12+E15+E18)</f>
        <v>1506233</v>
      </c>
      <c r="F7" s="86">
        <f>SUM(F8+F10+F12+F15+F18)</f>
        <v>1835993</v>
      </c>
      <c r="G7" s="67">
        <f>SUM(G8+G10+G12+G15+G18)</f>
        <v>1934145</v>
      </c>
      <c r="H7" s="67">
        <f>SUM(H8+H10+H12+H15+H18)</f>
        <v>1994781</v>
      </c>
      <c r="I7" s="67">
        <f>SUM(I8+I10+I12+I15+I18)</f>
        <v>2004781</v>
      </c>
      <c r="J7" s="68">
        <f>G7+G23</f>
        <v>1934145</v>
      </c>
      <c r="K7" s="68">
        <f>H7+H23</f>
        <v>1994781</v>
      </c>
      <c r="L7" s="68">
        <f>I7+I23</f>
        <v>2004781</v>
      </c>
      <c r="M7" s="68">
        <f>J7+J23</f>
        <v>1934145</v>
      </c>
    </row>
    <row r="8" spans="1:19" ht="38.25" x14ac:dyDescent="0.25">
      <c r="A8" s="6"/>
      <c r="B8" s="10">
        <v>63</v>
      </c>
      <c r="C8" s="10"/>
      <c r="D8" s="11" t="s">
        <v>35</v>
      </c>
      <c r="E8" s="67">
        <f>E9</f>
        <v>1216971</v>
      </c>
      <c r="F8" s="73">
        <f>F9</f>
        <v>1416385</v>
      </c>
      <c r="G8" s="73">
        <f>G9</f>
        <v>1443732</v>
      </c>
      <c r="H8" s="73">
        <f>H9</f>
        <v>1496156</v>
      </c>
      <c r="I8" s="73">
        <f>I9</f>
        <v>1496156</v>
      </c>
      <c r="J8" s="89">
        <f>E8/$E$7</f>
        <v>0.80795667071429189</v>
      </c>
      <c r="K8" s="89">
        <f t="shared" ref="K8:K17" si="0">F8/$F$7</f>
        <v>0.77145446632966463</v>
      </c>
    </row>
    <row r="9" spans="1:19" s="114" customFormat="1" ht="25.5" x14ac:dyDescent="0.25">
      <c r="A9" s="6"/>
      <c r="B9" s="10"/>
      <c r="C9" s="115" t="s">
        <v>125</v>
      </c>
      <c r="D9" s="11" t="s">
        <v>126</v>
      </c>
      <c r="E9" s="63">
        <v>1216971</v>
      </c>
      <c r="F9" s="64">
        <v>1416385</v>
      </c>
      <c r="G9" s="64">
        <v>1443732</v>
      </c>
      <c r="H9" s="64">
        <v>1496156</v>
      </c>
      <c r="I9" s="64">
        <v>1496156</v>
      </c>
      <c r="J9" s="89"/>
      <c r="K9" s="89"/>
      <c r="L9" s="68"/>
      <c r="M9" s="68"/>
      <c r="N9" s="68"/>
      <c r="O9" s="68"/>
      <c r="P9" s="68"/>
      <c r="Q9" s="68"/>
      <c r="R9" s="68"/>
      <c r="S9" s="68"/>
    </row>
    <row r="10" spans="1:19" x14ac:dyDescent="0.25">
      <c r="A10" s="7"/>
      <c r="B10" s="7">
        <v>64</v>
      </c>
      <c r="C10" s="8"/>
      <c r="D10" s="8" t="s">
        <v>59</v>
      </c>
      <c r="E10" s="67">
        <v>0</v>
      </c>
      <c r="F10" s="73">
        <f>F11</f>
        <v>27</v>
      </c>
      <c r="G10" s="73">
        <f>G11</f>
        <v>66</v>
      </c>
      <c r="H10" s="73">
        <f>H11</f>
        <v>66</v>
      </c>
      <c r="I10" s="73">
        <f>I11</f>
        <v>66</v>
      </c>
      <c r="J10" s="89">
        <f t="shared" ref="J10:J17" si="1">E10/$E$7</f>
        <v>0</v>
      </c>
      <c r="K10" s="89">
        <f t="shared" si="0"/>
        <v>1.4705938421333851E-5</v>
      </c>
    </row>
    <row r="11" spans="1:19" s="114" customFormat="1" x14ac:dyDescent="0.25">
      <c r="A11" s="7"/>
      <c r="B11" s="7"/>
      <c r="C11" s="92" t="s">
        <v>129</v>
      </c>
      <c r="D11" s="66" t="s">
        <v>130</v>
      </c>
      <c r="E11" s="63">
        <v>0</v>
      </c>
      <c r="F11" s="64">
        <v>27</v>
      </c>
      <c r="G11" s="64">
        <v>66</v>
      </c>
      <c r="H11" s="64">
        <v>66</v>
      </c>
      <c r="I11" s="64">
        <v>66</v>
      </c>
      <c r="J11" s="89"/>
      <c r="K11" s="89"/>
      <c r="L11" s="68"/>
      <c r="M11" s="68"/>
      <c r="N11" s="68"/>
      <c r="O11" s="68"/>
      <c r="P11" s="68"/>
      <c r="Q11" s="68"/>
      <c r="R11" s="68"/>
      <c r="S11" s="68"/>
    </row>
    <row r="12" spans="1:19" ht="51" x14ac:dyDescent="0.25">
      <c r="A12" s="7"/>
      <c r="B12" s="7">
        <v>65</v>
      </c>
      <c r="C12" s="8"/>
      <c r="D12" s="66" t="s">
        <v>61</v>
      </c>
      <c r="E12" s="67">
        <f>E13</f>
        <v>72867</v>
      </c>
      <c r="F12" s="73">
        <f>SUM(F13:F14)</f>
        <v>83881</v>
      </c>
      <c r="G12" s="73">
        <f>SUM(G13:G14)</f>
        <v>101135</v>
      </c>
      <c r="H12" s="73">
        <f>SUM(H13:H14)</f>
        <v>101136</v>
      </c>
      <c r="I12" s="73">
        <f>I13</f>
        <v>101136</v>
      </c>
      <c r="J12" s="89">
        <f t="shared" si="1"/>
        <v>4.8376977532692482E-2</v>
      </c>
      <c r="K12" s="89">
        <f t="shared" si="0"/>
        <v>4.5686993359996472E-2</v>
      </c>
      <c r="N12" s="68">
        <v>793551.71</v>
      </c>
    </row>
    <row r="13" spans="1:19" ht="25.5" x14ac:dyDescent="0.25">
      <c r="A13" s="7"/>
      <c r="B13" s="7"/>
      <c r="C13" s="92" t="s">
        <v>128</v>
      </c>
      <c r="D13" s="66" t="s">
        <v>127</v>
      </c>
      <c r="E13" s="63">
        <v>72867</v>
      </c>
      <c r="F13" s="64">
        <v>83615</v>
      </c>
      <c r="G13" s="64">
        <v>101135</v>
      </c>
      <c r="H13" s="64">
        <v>101136</v>
      </c>
      <c r="I13" s="64">
        <v>101136</v>
      </c>
      <c r="J13" s="89">
        <f t="shared" si="1"/>
        <v>4.8376977532692482E-2</v>
      </c>
      <c r="K13" s="89">
        <f t="shared" si="0"/>
        <v>4.5542112633327032E-2</v>
      </c>
      <c r="N13" s="68">
        <v>1236746.58</v>
      </c>
    </row>
    <row r="14" spans="1:19" s="114" customFormat="1" ht="25.5" x14ac:dyDescent="0.25">
      <c r="A14" s="7"/>
      <c r="B14" s="7"/>
      <c r="C14" s="92" t="s">
        <v>139</v>
      </c>
      <c r="D14" s="66" t="s">
        <v>140</v>
      </c>
      <c r="E14" s="63">
        <v>0</v>
      </c>
      <c r="F14" s="64">
        <v>266</v>
      </c>
      <c r="G14" s="64">
        <v>0</v>
      </c>
      <c r="H14" s="64">
        <v>0</v>
      </c>
      <c r="I14" s="64">
        <v>0</v>
      </c>
      <c r="J14" s="89"/>
      <c r="K14" s="89"/>
      <c r="L14" s="68"/>
      <c r="M14" s="68"/>
      <c r="N14" s="68"/>
      <c r="O14" s="68"/>
      <c r="P14" s="68"/>
      <c r="Q14" s="68"/>
      <c r="R14" s="68"/>
      <c r="S14" s="68"/>
    </row>
    <row r="15" spans="1:19" ht="51" x14ac:dyDescent="0.25">
      <c r="A15" s="7"/>
      <c r="B15" s="7">
        <v>66</v>
      </c>
      <c r="C15" s="8"/>
      <c r="D15" s="66" t="s">
        <v>63</v>
      </c>
      <c r="E15" s="67">
        <f>SUM(E16:E17)</f>
        <v>2486</v>
      </c>
      <c r="F15" s="73">
        <f>SUM(F16:F17)</f>
        <v>7101</v>
      </c>
      <c r="G15" s="73">
        <f>SUM(G16:G17)</f>
        <v>7923</v>
      </c>
      <c r="H15" s="73">
        <f>SUM(H16:H17)</f>
        <v>7923</v>
      </c>
      <c r="I15" s="73">
        <f>SUM(I16:I17)</f>
        <v>7923</v>
      </c>
      <c r="J15" s="89">
        <f t="shared" si="1"/>
        <v>1.650475059303574E-3</v>
      </c>
      <c r="K15" s="89">
        <f t="shared" si="0"/>
        <v>3.8676618048108027E-3</v>
      </c>
      <c r="N15" s="89">
        <f>N12/N13</f>
        <v>0.64164455583131663</v>
      </c>
    </row>
    <row r="16" spans="1:19" x14ac:dyDescent="0.25">
      <c r="A16" s="7"/>
      <c r="B16" s="7"/>
      <c r="C16" s="92" t="s">
        <v>129</v>
      </c>
      <c r="D16" s="66" t="s">
        <v>130</v>
      </c>
      <c r="E16" s="63">
        <v>1756</v>
      </c>
      <c r="F16" s="64">
        <v>3783</v>
      </c>
      <c r="G16" s="64">
        <v>4738</v>
      </c>
      <c r="H16" s="64">
        <v>4738</v>
      </c>
      <c r="I16" s="64">
        <v>4738</v>
      </c>
      <c r="J16" s="89">
        <f t="shared" si="1"/>
        <v>1.1658222864590008E-3</v>
      </c>
      <c r="K16" s="89">
        <f t="shared" si="0"/>
        <v>2.060465372144665E-3</v>
      </c>
    </row>
    <row r="17" spans="1:19" s="114" customFormat="1" ht="25.5" x14ac:dyDescent="0.25">
      <c r="A17" s="7"/>
      <c r="B17" s="7"/>
      <c r="C17" s="92" t="s">
        <v>131</v>
      </c>
      <c r="D17" s="66" t="s">
        <v>132</v>
      </c>
      <c r="E17" s="63">
        <v>730</v>
      </c>
      <c r="F17" s="64">
        <v>3318</v>
      </c>
      <c r="G17" s="64">
        <v>3185</v>
      </c>
      <c r="H17" s="64">
        <v>3185</v>
      </c>
      <c r="I17" s="64">
        <v>3185</v>
      </c>
      <c r="J17" s="89">
        <f t="shared" si="1"/>
        <v>4.8465277284457319E-4</v>
      </c>
      <c r="K17" s="89">
        <f t="shared" si="0"/>
        <v>1.8071964326661376E-3</v>
      </c>
      <c r="L17" s="68"/>
      <c r="M17" s="68"/>
      <c r="N17" s="68"/>
      <c r="O17" s="68"/>
      <c r="P17" s="68"/>
      <c r="Q17" s="68"/>
      <c r="R17" s="68"/>
      <c r="S17" s="68"/>
    </row>
    <row r="18" spans="1:19" ht="38.25" x14ac:dyDescent="0.25">
      <c r="A18" s="7"/>
      <c r="B18" s="7">
        <v>67</v>
      </c>
      <c r="C18" s="8"/>
      <c r="D18" s="11" t="s">
        <v>36</v>
      </c>
      <c r="E18" s="67">
        <f>SUM(E19:E21)</f>
        <v>213909</v>
      </c>
      <c r="F18" s="73">
        <f>SUM(F19:F22)</f>
        <v>328599</v>
      </c>
      <c r="G18" s="73">
        <f>SUM(G19:G22)</f>
        <v>381289</v>
      </c>
      <c r="H18" s="73">
        <f>SUM(H19:H22)</f>
        <v>389500</v>
      </c>
      <c r="I18" s="73">
        <f>SUM(I19:I22)</f>
        <v>399500</v>
      </c>
      <c r="J18" s="89">
        <f>E18/$E$7</f>
        <v>0.14201587669371207</v>
      </c>
      <c r="K18" s="89">
        <f>F18/$F$7</f>
        <v>0.17897617256710674</v>
      </c>
    </row>
    <row r="19" spans="1:19" ht="25.5" x14ac:dyDescent="0.25">
      <c r="A19" s="7"/>
      <c r="B19" s="7"/>
      <c r="C19" s="92" t="s">
        <v>133</v>
      </c>
      <c r="D19" s="11" t="s">
        <v>134</v>
      </c>
      <c r="E19" s="63">
        <v>120523</v>
      </c>
      <c r="F19" s="64">
        <v>200106</v>
      </c>
      <c r="G19" s="64">
        <v>249910</v>
      </c>
      <c r="H19" s="64">
        <v>280405</v>
      </c>
      <c r="I19" s="64">
        <v>287751</v>
      </c>
    </row>
    <row r="20" spans="1:19" s="114" customFormat="1" ht="25.5" x14ac:dyDescent="0.25">
      <c r="A20" s="7"/>
      <c r="B20" s="7"/>
      <c r="C20" s="92" t="s">
        <v>135</v>
      </c>
      <c r="D20" s="11" t="s">
        <v>136</v>
      </c>
      <c r="E20" s="63">
        <v>67735</v>
      </c>
      <c r="F20" s="64">
        <v>94273</v>
      </c>
      <c r="G20" s="64">
        <v>99542</v>
      </c>
      <c r="H20" s="64">
        <v>103524</v>
      </c>
      <c r="I20" s="64">
        <v>106178</v>
      </c>
      <c r="L20" s="68"/>
      <c r="M20" s="68"/>
      <c r="N20" s="68"/>
      <c r="O20" s="68"/>
      <c r="P20" s="68"/>
      <c r="Q20" s="68"/>
      <c r="R20" s="68"/>
      <c r="S20" s="68"/>
    </row>
    <row r="21" spans="1:19" s="114" customFormat="1" x14ac:dyDescent="0.25">
      <c r="A21" s="7"/>
      <c r="B21" s="7"/>
      <c r="C21" s="92" t="s">
        <v>137</v>
      </c>
      <c r="D21" s="11" t="s">
        <v>138</v>
      </c>
      <c r="E21" s="63">
        <v>25651</v>
      </c>
      <c r="F21" s="64">
        <v>33181</v>
      </c>
      <c r="G21" s="64">
        <v>31837</v>
      </c>
      <c r="H21" s="64">
        <v>5571</v>
      </c>
      <c r="I21" s="64">
        <v>5571</v>
      </c>
      <c r="L21" s="68"/>
      <c r="M21" s="68"/>
      <c r="N21" s="68"/>
      <c r="O21" s="68"/>
      <c r="P21" s="68"/>
      <c r="Q21" s="68"/>
      <c r="R21" s="68"/>
      <c r="S21" s="68"/>
    </row>
    <row r="22" spans="1:19" s="114" customFormat="1" ht="25.5" x14ac:dyDescent="0.25">
      <c r="A22" s="7"/>
      <c r="B22" s="7"/>
      <c r="C22" s="92" t="s">
        <v>141</v>
      </c>
      <c r="D22" s="11" t="s">
        <v>142</v>
      </c>
      <c r="E22" s="63">
        <v>0</v>
      </c>
      <c r="F22" s="64">
        <v>1039</v>
      </c>
      <c r="G22" s="64">
        <v>0</v>
      </c>
      <c r="H22" s="64">
        <v>0</v>
      </c>
      <c r="I22" s="64">
        <v>0</v>
      </c>
      <c r="L22" s="68"/>
      <c r="M22" s="68"/>
      <c r="N22" s="68"/>
      <c r="O22" s="68"/>
      <c r="P22" s="68"/>
      <c r="Q22" s="68"/>
      <c r="R22" s="68"/>
      <c r="S22" s="68"/>
    </row>
    <row r="23" spans="1:19" ht="25.5" x14ac:dyDescent="0.25">
      <c r="A23" s="9">
        <v>7</v>
      </c>
      <c r="B23" s="9"/>
      <c r="C23" s="9"/>
      <c r="D23" s="14" t="s">
        <v>13</v>
      </c>
      <c r="E23" s="67">
        <v>0</v>
      </c>
      <c r="F23" s="73">
        <v>0</v>
      </c>
      <c r="G23" s="73">
        <f>G24</f>
        <v>0</v>
      </c>
      <c r="H23" s="73">
        <f>H24</f>
        <v>0</v>
      </c>
      <c r="I23" s="73">
        <f>I24</f>
        <v>0</v>
      </c>
    </row>
    <row r="24" spans="1:19" ht="25.5" x14ac:dyDescent="0.25">
      <c r="A24" s="10"/>
      <c r="B24" s="10">
        <v>72</v>
      </c>
      <c r="C24" s="10"/>
      <c r="D24" s="15" t="s">
        <v>34</v>
      </c>
      <c r="E24" s="63">
        <v>0</v>
      </c>
      <c r="F24" s="64">
        <v>0</v>
      </c>
      <c r="G24" s="64">
        <v>0</v>
      </c>
      <c r="H24" s="64">
        <v>0</v>
      </c>
      <c r="I24" s="65">
        <v>0</v>
      </c>
    </row>
    <row r="25" spans="1:19" ht="15.75" x14ac:dyDescent="0.25">
      <c r="A25" s="159" t="s">
        <v>14</v>
      </c>
      <c r="B25" s="160"/>
      <c r="C25" s="160"/>
      <c r="D25" s="160"/>
      <c r="E25" s="160"/>
      <c r="F25" s="160"/>
      <c r="G25" s="160"/>
      <c r="H25" s="160"/>
      <c r="I25" s="160"/>
    </row>
    <row r="26" spans="1:19" ht="18" x14ac:dyDescent="0.25">
      <c r="A26" s="1"/>
      <c r="B26" s="1"/>
      <c r="C26" s="1"/>
      <c r="D26" s="1"/>
      <c r="E26" s="1"/>
      <c r="F26" s="1"/>
      <c r="G26" s="1"/>
      <c r="H26" s="2"/>
      <c r="I26" s="2"/>
    </row>
    <row r="27" spans="1:19" ht="25.5" x14ac:dyDescent="0.25">
      <c r="A27" s="13" t="s">
        <v>9</v>
      </c>
      <c r="B27" s="12" t="s">
        <v>10</v>
      </c>
      <c r="C27" s="12" t="s">
        <v>11</v>
      </c>
      <c r="D27" s="12" t="s">
        <v>15</v>
      </c>
      <c r="E27" s="12" t="s">
        <v>5</v>
      </c>
      <c r="F27" s="13" t="s">
        <v>6</v>
      </c>
      <c r="G27" s="13" t="s">
        <v>31</v>
      </c>
      <c r="H27" s="13" t="s">
        <v>32</v>
      </c>
      <c r="I27" s="13" t="s">
        <v>33</v>
      </c>
    </row>
    <row r="28" spans="1:19" ht="15.75" customHeight="1" x14ac:dyDescent="0.25">
      <c r="A28" s="6">
        <v>3</v>
      </c>
      <c r="B28" s="6"/>
      <c r="C28" s="6"/>
      <c r="D28" s="6" t="s">
        <v>16</v>
      </c>
      <c r="E28" s="67">
        <f>E29+E37+E47+E50+E52</f>
        <v>1489272</v>
      </c>
      <c r="F28" s="67">
        <f>F29+F37+F47+F50+F52</f>
        <v>1833358</v>
      </c>
      <c r="G28" s="67">
        <f>G29+G37+G47+G50+G52</f>
        <v>1904812</v>
      </c>
      <c r="H28" s="67">
        <f>H29+H37+H47+H50+H52</f>
        <v>1965448</v>
      </c>
      <c r="I28" s="67">
        <f>I29+I37+I47+I50+I52</f>
        <v>1975448</v>
      </c>
      <c r="J28" s="68">
        <f>E28+E57</f>
        <v>1512285</v>
      </c>
      <c r="K28" s="68">
        <f>F28+F57</f>
        <v>1851807</v>
      </c>
      <c r="L28" s="68">
        <f>G28+G57</f>
        <v>1934145</v>
      </c>
      <c r="M28" s="68">
        <f>H28+H57</f>
        <v>1994781</v>
      </c>
      <c r="N28" s="68">
        <f>I28+I57</f>
        <v>2138167</v>
      </c>
    </row>
    <row r="29" spans="1:19" ht="15.75" customHeight="1" x14ac:dyDescent="0.25">
      <c r="A29" s="6"/>
      <c r="B29" s="6">
        <v>31</v>
      </c>
      <c r="C29" s="6"/>
      <c r="D29" s="70" t="s">
        <v>17</v>
      </c>
      <c r="E29" s="67">
        <f>SUM(E30:E36)</f>
        <v>1252321</v>
      </c>
      <c r="F29" s="67">
        <f>SUM(F30:F36)</f>
        <v>1489914</v>
      </c>
      <c r="G29" s="67">
        <f>SUM(G30:G36)</f>
        <v>1485527</v>
      </c>
      <c r="H29" s="67">
        <f t="shared" ref="H29:I29" si="2">SUM(H30:H36)</f>
        <v>1545831</v>
      </c>
      <c r="I29" s="67">
        <f t="shared" si="2"/>
        <v>1550831</v>
      </c>
    </row>
    <row r="30" spans="1:19" ht="26.25" customHeight="1" x14ac:dyDescent="0.25">
      <c r="A30" s="6"/>
      <c r="B30" s="6"/>
      <c r="C30" s="10" t="s">
        <v>65</v>
      </c>
      <c r="D30" s="11" t="s">
        <v>134</v>
      </c>
      <c r="E30" s="63">
        <v>90676</v>
      </c>
      <c r="F30" s="64">
        <v>136904</v>
      </c>
      <c r="G30" s="64">
        <v>125688</v>
      </c>
      <c r="H30" s="64">
        <v>153730</v>
      </c>
      <c r="I30" s="64">
        <v>158730</v>
      </c>
    </row>
    <row r="31" spans="1:19" ht="15.75" customHeight="1" x14ac:dyDescent="0.25">
      <c r="A31" s="6"/>
      <c r="B31" s="6"/>
      <c r="C31" s="8" t="s">
        <v>58</v>
      </c>
      <c r="D31" s="66" t="s">
        <v>130</v>
      </c>
      <c r="E31" s="63">
        <v>0</v>
      </c>
      <c r="F31" s="64">
        <v>133</v>
      </c>
      <c r="G31" s="64">
        <v>0</v>
      </c>
      <c r="H31" s="64">
        <v>0</v>
      </c>
      <c r="I31" s="64">
        <v>0</v>
      </c>
    </row>
    <row r="32" spans="1:19" ht="27.75" customHeight="1" x14ac:dyDescent="0.25">
      <c r="A32" s="6"/>
      <c r="B32" s="6"/>
      <c r="C32" s="8" t="s">
        <v>60</v>
      </c>
      <c r="D32" s="66" t="s">
        <v>127</v>
      </c>
      <c r="E32" s="63">
        <v>5890</v>
      </c>
      <c r="F32" s="64">
        <v>5780</v>
      </c>
      <c r="G32" s="64">
        <v>8627</v>
      </c>
      <c r="H32" s="64">
        <v>8627</v>
      </c>
      <c r="I32" s="64">
        <v>8627</v>
      </c>
    </row>
    <row r="33" spans="1:19" ht="15.75" customHeight="1" x14ac:dyDescent="0.25">
      <c r="A33" s="6"/>
      <c r="B33" s="6"/>
      <c r="C33" s="10" t="s">
        <v>66</v>
      </c>
      <c r="D33" s="11" t="s">
        <v>138</v>
      </c>
      <c r="E33" s="63">
        <v>21011</v>
      </c>
      <c r="F33" s="64">
        <v>24554</v>
      </c>
      <c r="G33" s="64">
        <v>24555</v>
      </c>
      <c r="H33" s="64">
        <v>0</v>
      </c>
      <c r="I33" s="64">
        <v>0</v>
      </c>
    </row>
    <row r="34" spans="1:19" ht="27.75" customHeight="1" x14ac:dyDescent="0.25">
      <c r="A34" s="6"/>
      <c r="B34" s="10"/>
      <c r="C34" s="10" t="s">
        <v>57</v>
      </c>
      <c r="D34" s="11" t="s">
        <v>126</v>
      </c>
      <c r="E34" s="63">
        <v>1134744</v>
      </c>
      <c r="F34" s="64">
        <v>1322543</v>
      </c>
      <c r="G34" s="64">
        <v>1326657</v>
      </c>
      <c r="H34" s="64">
        <v>1383474</v>
      </c>
      <c r="I34" s="64">
        <v>1383474</v>
      </c>
    </row>
    <row r="35" spans="1:19" s="117" customFormat="1" ht="27.75" customHeight="1" x14ac:dyDescent="0.25">
      <c r="A35" s="6"/>
      <c r="B35" s="10"/>
      <c r="C35" s="92" t="s">
        <v>141</v>
      </c>
      <c r="D35" s="11" t="s">
        <v>142</v>
      </c>
      <c r="E35" s="63">
        <v>0</v>
      </c>
      <c r="F35" s="64">
        <v>0</v>
      </c>
      <c r="G35" s="64">
        <v>0</v>
      </c>
      <c r="H35" s="64">
        <v>0</v>
      </c>
      <c r="I35" s="64">
        <v>0</v>
      </c>
      <c r="L35" s="68"/>
      <c r="M35" s="68"/>
      <c r="N35" s="68"/>
      <c r="O35" s="68"/>
      <c r="P35" s="68"/>
      <c r="Q35" s="68"/>
      <c r="R35" s="68"/>
      <c r="S35" s="68"/>
    </row>
    <row r="36" spans="1:19" ht="27.75" customHeight="1" x14ac:dyDescent="0.25">
      <c r="A36" s="6"/>
      <c r="B36" s="10"/>
      <c r="C36" s="10" t="s">
        <v>64</v>
      </c>
      <c r="D36" s="66" t="s">
        <v>132</v>
      </c>
      <c r="E36" s="63">
        <v>0</v>
      </c>
      <c r="F36" s="64">
        <v>0</v>
      </c>
      <c r="G36" s="64">
        <v>0</v>
      </c>
      <c r="H36" s="64">
        <v>0</v>
      </c>
      <c r="I36" s="64">
        <v>0</v>
      </c>
    </row>
    <row r="37" spans="1:19" x14ac:dyDescent="0.25">
      <c r="A37" s="7"/>
      <c r="B37" s="16">
        <v>32</v>
      </c>
      <c r="C37" s="8"/>
      <c r="D37" s="69" t="s">
        <v>25</v>
      </c>
      <c r="E37" s="67">
        <f>SUM(E38:E46)</f>
        <v>212640</v>
      </c>
      <c r="F37" s="67">
        <f>SUM(F38:F46)</f>
        <v>314138</v>
      </c>
      <c r="G37" s="67">
        <f>SUM(G38:G46)</f>
        <v>389211</v>
      </c>
      <c r="H37" s="67">
        <f t="shared" ref="H37:I37" si="3">SUM(H38:H46)</f>
        <v>391015</v>
      </c>
      <c r="I37" s="67">
        <f t="shared" si="3"/>
        <v>396015</v>
      </c>
      <c r="K37" s="68"/>
    </row>
    <row r="38" spans="1:19" ht="25.5" x14ac:dyDescent="0.25">
      <c r="A38" s="7"/>
      <c r="B38" s="7"/>
      <c r="C38" s="8" t="s">
        <v>65</v>
      </c>
      <c r="D38" s="11" t="s">
        <v>134</v>
      </c>
      <c r="E38" s="63">
        <v>24758</v>
      </c>
      <c r="F38" s="64">
        <v>49665</v>
      </c>
      <c r="G38" s="64">
        <v>109756</v>
      </c>
      <c r="H38" s="64">
        <v>112209</v>
      </c>
      <c r="I38" s="64">
        <v>114555</v>
      </c>
    </row>
    <row r="39" spans="1:19" x14ac:dyDescent="0.25">
      <c r="A39" s="7"/>
      <c r="B39" s="7"/>
      <c r="C39" s="8" t="s">
        <v>58</v>
      </c>
      <c r="D39" s="66" t="s">
        <v>130</v>
      </c>
      <c r="E39" s="63">
        <v>752</v>
      </c>
      <c r="F39" s="64">
        <v>4680</v>
      </c>
      <c r="G39" s="64">
        <v>4804</v>
      </c>
      <c r="H39" s="64">
        <v>4804</v>
      </c>
      <c r="I39" s="64">
        <v>4804</v>
      </c>
    </row>
    <row r="40" spans="1:19" ht="25.5" x14ac:dyDescent="0.25">
      <c r="A40" s="7"/>
      <c r="B40" s="7"/>
      <c r="C40" s="8" t="s">
        <v>67</v>
      </c>
      <c r="D40" s="11" t="s">
        <v>136</v>
      </c>
      <c r="E40" s="63">
        <v>68050</v>
      </c>
      <c r="F40" s="64">
        <v>92747</v>
      </c>
      <c r="G40" s="64">
        <v>97883</v>
      </c>
      <c r="H40" s="64">
        <v>101865</v>
      </c>
      <c r="I40" s="64">
        <v>104519</v>
      </c>
    </row>
    <row r="41" spans="1:19" ht="25.5" x14ac:dyDescent="0.25">
      <c r="A41" s="7"/>
      <c r="B41" s="7"/>
      <c r="C41" s="8" t="s">
        <v>60</v>
      </c>
      <c r="D41" s="66" t="s">
        <v>127</v>
      </c>
      <c r="E41" s="63">
        <v>71655</v>
      </c>
      <c r="F41" s="64">
        <v>77908</v>
      </c>
      <c r="G41" s="64">
        <v>85473</v>
      </c>
      <c r="H41" s="64">
        <v>85473</v>
      </c>
      <c r="I41" s="64">
        <v>85473</v>
      </c>
    </row>
    <row r="42" spans="1:19" x14ac:dyDescent="0.25">
      <c r="A42" s="7"/>
      <c r="B42" s="7"/>
      <c r="C42" s="10" t="s">
        <v>66</v>
      </c>
      <c r="D42" s="11" t="s">
        <v>138</v>
      </c>
      <c r="E42" s="118">
        <v>4595</v>
      </c>
      <c r="F42" s="64">
        <v>8627</v>
      </c>
      <c r="G42" s="64">
        <v>7282</v>
      </c>
      <c r="H42" s="64">
        <v>5571</v>
      </c>
      <c r="I42" s="64">
        <v>5571</v>
      </c>
    </row>
    <row r="43" spans="1:19" ht="25.5" x14ac:dyDescent="0.25">
      <c r="A43" s="7"/>
      <c r="B43" s="7"/>
      <c r="C43" s="8" t="s">
        <v>57</v>
      </c>
      <c r="D43" s="11" t="s">
        <v>126</v>
      </c>
      <c r="E43" s="63">
        <v>42830</v>
      </c>
      <c r="F43" s="64">
        <v>75844</v>
      </c>
      <c r="G43" s="64">
        <v>80828</v>
      </c>
      <c r="H43" s="64">
        <v>77908</v>
      </c>
      <c r="I43" s="64">
        <v>77908</v>
      </c>
    </row>
    <row r="44" spans="1:19" ht="25.5" x14ac:dyDescent="0.25">
      <c r="A44" s="7"/>
      <c r="B44" s="7"/>
      <c r="C44" s="8" t="s">
        <v>72</v>
      </c>
      <c r="D44" s="11" t="s">
        <v>142</v>
      </c>
      <c r="E44" s="63">
        <v>0</v>
      </c>
      <c r="F44" s="64">
        <v>885</v>
      </c>
      <c r="G44" s="64">
        <v>0</v>
      </c>
      <c r="H44" s="64">
        <v>0</v>
      </c>
      <c r="I44" s="64">
        <v>0</v>
      </c>
    </row>
    <row r="45" spans="1:19" ht="25.5" x14ac:dyDescent="0.25">
      <c r="A45" s="7"/>
      <c r="B45" s="7"/>
      <c r="C45" s="8" t="s">
        <v>64</v>
      </c>
      <c r="D45" s="66" t="s">
        <v>132</v>
      </c>
      <c r="E45" s="63">
        <v>0</v>
      </c>
      <c r="F45" s="64">
        <v>3517</v>
      </c>
      <c r="G45" s="64">
        <v>3185</v>
      </c>
      <c r="H45" s="64">
        <v>3185</v>
      </c>
      <c r="I45" s="64">
        <v>3185</v>
      </c>
    </row>
    <row r="46" spans="1:19" ht="25.5" x14ac:dyDescent="0.25">
      <c r="A46" s="7"/>
      <c r="B46" s="7"/>
      <c r="C46" s="8" t="s">
        <v>62</v>
      </c>
      <c r="D46" s="66" t="s">
        <v>140</v>
      </c>
      <c r="E46" s="63">
        <v>0</v>
      </c>
      <c r="F46" s="64">
        <v>265</v>
      </c>
      <c r="G46" s="64">
        <v>0</v>
      </c>
      <c r="H46" s="64">
        <v>0</v>
      </c>
      <c r="I46" s="64">
        <v>0</v>
      </c>
    </row>
    <row r="47" spans="1:19" x14ac:dyDescent="0.25">
      <c r="A47" s="7"/>
      <c r="B47" s="16">
        <v>34</v>
      </c>
      <c r="C47" s="8"/>
      <c r="D47" s="71" t="s">
        <v>69</v>
      </c>
      <c r="E47" s="67">
        <f>SUM(E48:E48)</f>
        <v>993</v>
      </c>
      <c r="F47" s="67">
        <f>SUM(F48:F48)</f>
        <v>1526</v>
      </c>
      <c r="G47" s="67">
        <f>SUM(G48:G49)</f>
        <v>3132</v>
      </c>
      <c r="H47" s="67">
        <f>SUM(H48:H48)</f>
        <v>1659</v>
      </c>
      <c r="I47" s="67">
        <f>SUM(I48:I48)</f>
        <v>1659</v>
      </c>
    </row>
    <row r="48" spans="1:19" ht="25.5" x14ac:dyDescent="0.25">
      <c r="A48" s="7"/>
      <c r="B48" s="7"/>
      <c r="C48" s="8" t="s">
        <v>67</v>
      </c>
      <c r="D48" s="11" t="s">
        <v>136</v>
      </c>
      <c r="E48" s="63">
        <v>993</v>
      </c>
      <c r="F48" s="64">
        <v>1526</v>
      </c>
      <c r="G48" s="64">
        <v>1659</v>
      </c>
      <c r="H48" s="64">
        <v>1659</v>
      </c>
      <c r="I48" s="64">
        <v>1659</v>
      </c>
    </row>
    <row r="49" spans="1:19" s="133" customFormat="1" ht="25.5" x14ac:dyDescent="0.25">
      <c r="A49" s="7"/>
      <c r="B49" s="7"/>
      <c r="C49" s="8" t="s">
        <v>57</v>
      </c>
      <c r="D49" s="11" t="s">
        <v>126</v>
      </c>
      <c r="E49" s="63">
        <v>0</v>
      </c>
      <c r="F49" s="63">
        <v>0</v>
      </c>
      <c r="G49" s="63">
        <v>1473</v>
      </c>
      <c r="H49" s="63">
        <v>0</v>
      </c>
      <c r="I49" s="63">
        <v>0</v>
      </c>
      <c r="L49" s="68"/>
      <c r="M49" s="68"/>
      <c r="N49" s="68"/>
      <c r="O49" s="68"/>
      <c r="P49" s="68"/>
      <c r="Q49" s="68"/>
      <c r="R49" s="68"/>
      <c r="S49" s="68"/>
    </row>
    <row r="50" spans="1:19" ht="25.5" x14ac:dyDescent="0.25">
      <c r="A50" s="7"/>
      <c r="B50" s="16">
        <v>36</v>
      </c>
      <c r="C50" s="8"/>
      <c r="D50" s="71" t="s">
        <v>70</v>
      </c>
      <c r="E50" s="67">
        <f>SUM(E51)</f>
        <v>0</v>
      </c>
      <c r="F50" s="67">
        <f>SUM(F51)</f>
        <v>1201</v>
      </c>
      <c r="G50" s="67">
        <f>SUM(G51)</f>
        <v>0</v>
      </c>
      <c r="H50" s="67">
        <f t="shared" ref="H50:I50" si="4">SUM(H51)</f>
        <v>0</v>
      </c>
      <c r="I50" s="67">
        <f t="shared" si="4"/>
        <v>0</v>
      </c>
    </row>
    <row r="51" spans="1:19" x14ac:dyDescent="0.25">
      <c r="A51" s="7"/>
      <c r="B51" s="16"/>
      <c r="C51" s="8" t="s">
        <v>57</v>
      </c>
      <c r="D51" s="8" t="s">
        <v>68</v>
      </c>
      <c r="E51" s="63">
        <v>0</v>
      </c>
      <c r="F51" s="64">
        <v>1201</v>
      </c>
      <c r="G51" s="64">
        <v>0</v>
      </c>
      <c r="H51" s="64">
        <v>0</v>
      </c>
      <c r="I51" s="64">
        <v>0</v>
      </c>
    </row>
    <row r="52" spans="1:19" ht="38.25" x14ac:dyDescent="0.25">
      <c r="A52" s="7"/>
      <c r="B52" s="16">
        <v>37</v>
      </c>
      <c r="C52" s="8"/>
      <c r="D52" s="71" t="s">
        <v>71</v>
      </c>
      <c r="E52" s="67">
        <f>SUM(E53:E55)</f>
        <v>23318</v>
      </c>
      <c r="F52" s="67">
        <f>SUM(F53:F56)</f>
        <v>26579</v>
      </c>
      <c r="G52" s="67">
        <f>SUM(G53:G55)</f>
        <v>26942</v>
      </c>
      <c r="H52" s="67">
        <f>SUM(H53:H55)</f>
        <v>26943</v>
      </c>
      <c r="I52" s="67">
        <f>SUM(I53:I55)</f>
        <v>26943</v>
      </c>
    </row>
    <row r="53" spans="1:19" ht="25.5" x14ac:dyDescent="0.25">
      <c r="A53" s="7"/>
      <c r="B53" s="16"/>
      <c r="C53" s="8" t="s">
        <v>65</v>
      </c>
      <c r="D53" s="11" t="s">
        <v>134</v>
      </c>
      <c r="E53" s="63">
        <v>4380</v>
      </c>
      <c r="F53" s="64">
        <v>6636</v>
      </c>
      <c r="G53" s="64">
        <v>4645</v>
      </c>
      <c r="H53" s="64">
        <v>4645</v>
      </c>
      <c r="I53" s="64">
        <v>4645</v>
      </c>
    </row>
    <row r="54" spans="1:19" s="117" customFormat="1" ht="25.5" x14ac:dyDescent="0.25">
      <c r="A54" s="7"/>
      <c r="B54" s="16"/>
      <c r="C54" s="128" t="s">
        <v>128</v>
      </c>
      <c r="D54" s="66" t="s">
        <v>127</v>
      </c>
      <c r="E54" s="63">
        <v>0</v>
      </c>
      <c r="F54" s="64">
        <v>398</v>
      </c>
      <c r="G54" s="64">
        <v>397</v>
      </c>
      <c r="H54" s="64">
        <v>398</v>
      </c>
      <c r="I54" s="64">
        <v>398</v>
      </c>
      <c r="L54" s="68"/>
      <c r="M54" s="68"/>
      <c r="N54" s="68"/>
      <c r="O54" s="68"/>
      <c r="P54" s="68"/>
      <c r="Q54" s="68"/>
      <c r="R54" s="68"/>
      <c r="S54" s="68"/>
    </row>
    <row r="55" spans="1:19" ht="25.5" x14ac:dyDescent="0.25">
      <c r="A55" s="7"/>
      <c r="B55" s="16"/>
      <c r="C55" s="8" t="s">
        <v>57</v>
      </c>
      <c r="D55" s="11" t="s">
        <v>126</v>
      </c>
      <c r="E55" s="63">
        <v>18938</v>
      </c>
      <c r="F55" s="64">
        <v>19391</v>
      </c>
      <c r="G55" s="64">
        <v>21900</v>
      </c>
      <c r="H55" s="64">
        <v>21900</v>
      </c>
      <c r="I55" s="64">
        <v>21900</v>
      </c>
    </row>
    <row r="56" spans="1:19" s="117" customFormat="1" ht="25.5" x14ac:dyDescent="0.25">
      <c r="A56" s="7"/>
      <c r="B56" s="16"/>
      <c r="C56" s="128" t="s">
        <v>141</v>
      </c>
      <c r="D56" s="11" t="s">
        <v>142</v>
      </c>
      <c r="E56" s="63">
        <v>0</v>
      </c>
      <c r="F56" s="63">
        <v>154</v>
      </c>
      <c r="G56" s="63">
        <v>0</v>
      </c>
      <c r="H56" s="63">
        <v>0</v>
      </c>
      <c r="I56" s="63">
        <v>0</v>
      </c>
      <c r="L56" s="68"/>
      <c r="M56" s="68"/>
      <c r="N56" s="68"/>
      <c r="O56" s="68"/>
      <c r="P56" s="68"/>
      <c r="Q56" s="68"/>
      <c r="R56" s="68"/>
      <c r="S56" s="68"/>
    </row>
    <row r="57" spans="1:19" ht="25.5" x14ac:dyDescent="0.25">
      <c r="A57" s="9">
        <v>4</v>
      </c>
      <c r="B57" s="9"/>
      <c r="C57" s="9"/>
      <c r="D57" s="14" t="s">
        <v>18</v>
      </c>
      <c r="E57" s="67">
        <f>SUM(E58)</f>
        <v>23013</v>
      </c>
      <c r="F57" s="67">
        <f>SUM(F58)</f>
        <v>18449</v>
      </c>
      <c r="G57" s="67">
        <f>SUM(G58)</f>
        <v>29333</v>
      </c>
      <c r="H57" s="67">
        <f t="shared" ref="H57:I57" si="5">SUM(H58)</f>
        <v>29333</v>
      </c>
      <c r="I57" s="67">
        <f t="shared" si="5"/>
        <v>162719</v>
      </c>
    </row>
    <row r="58" spans="1:19" ht="39" x14ac:dyDescent="0.25">
      <c r="A58" s="10"/>
      <c r="B58" s="6">
        <v>42</v>
      </c>
      <c r="C58" s="6"/>
      <c r="D58" s="72" t="s">
        <v>37</v>
      </c>
      <c r="E58" s="67">
        <f>SUM(E59:E63)</f>
        <v>23013</v>
      </c>
      <c r="F58" s="67">
        <f>SUM(F59:F63)</f>
        <v>18449</v>
      </c>
      <c r="G58" s="67">
        <f>SUM(G59:G63)</f>
        <v>29333</v>
      </c>
      <c r="H58" s="67">
        <f>SUM(H59:H63)</f>
        <v>29333</v>
      </c>
      <c r="I58" s="67">
        <f>SUM(I59:I63)</f>
        <v>162719</v>
      </c>
    </row>
    <row r="59" spans="1:19" ht="25.5" x14ac:dyDescent="0.25">
      <c r="A59" s="10"/>
      <c r="B59" s="10"/>
      <c r="C59" s="8" t="s">
        <v>65</v>
      </c>
      <c r="D59" s="11" t="s">
        <v>134</v>
      </c>
      <c r="E59" s="63">
        <v>1029</v>
      </c>
      <c r="F59" s="64">
        <v>6902</v>
      </c>
      <c r="G59" s="64">
        <v>9821</v>
      </c>
      <c r="H59" s="64">
        <v>9821</v>
      </c>
      <c r="I59" s="65">
        <v>9821</v>
      </c>
    </row>
    <row r="60" spans="1:19" x14ac:dyDescent="0.25">
      <c r="A60" s="10"/>
      <c r="B60" s="10"/>
      <c r="C60" s="8" t="s">
        <v>58</v>
      </c>
      <c r="D60" s="66" t="s">
        <v>130</v>
      </c>
      <c r="E60" s="63">
        <v>892</v>
      </c>
      <c r="F60" s="64">
        <v>0</v>
      </c>
      <c r="G60" s="64">
        <v>0</v>
      </c>
      <c r="H60" s="64">
        <v>0</v>
      </c>
      <c r="I60" s="65">
        <v>0</v>
      </c>
    </row>
    <row r="61" spans="1:19" ht="25.5" x14ac:dyDescent="0.25">
      <c r="A61" s="10"/>
      <c r="B61" s="10"/>
      <c r="C61" s="8" t="s">
        <v>60</v>
      </c>
      <c r="D61" s="66" t="s">
        <v>127</v>
      </c>
      <c r="E61" s="63">
        <v>11019</v>
      </c>
      <c r="F61" s="64">
        <v>929</v>
      </c>
      <c r="G61" s="64">
        <v>6638</v>
      </c>
      <c r="H61" s="64">
        <v>6638</v>
      </c>
      <c r="I61" s="65">
        <v>6638</v>
      </c>
    </row>
    <row r="62" spans="1:19" ht="25.5" x14ac:dyDescent="0.25">
      <c r="A62" s="10"/>
      <c r="B62" s="10"/>
      <c r="C62" s="8" t="s">
        <v>57</v>
      </c>
      <c r="D62" s="11" t="s">
        <v>126</v>
      </c>
      <c r="E62" s="63">
        <v>9542</v>
      </c>
      <c r="F62" s="64">
        <v>10618</v>
      </c>
      <c r="G62" s="64">
        <v>12874</v>
      </c>
      <c r="H62" s="64">
        <v>12874</v>
      </c>
      <c r="I62" s="65">
        <v>12874</v>
      </c>
    </row>
    <row r="63" spans="1:19" ht="25.5" x14ac:dyDescent="0.25">
      <c r="A63" s="10"/>
      <c r="B63" s="10"/>
      <c r="C63" s="8" t="s">
        <v>64</v>
      </c>
      <c r="D63" s="66" t="s">
        <v>132</v>
      </c>
      <c r="E63" s="63">
        <v>531</v>
      </c>
      <c r="F63" s="64">
        <v>0</v>
      </c>
      <c r="G63" s="64">
        <v>0</v>
      </c>
      <c r="H63" s="64">
        <v>0</v>
      </c>
      <c r="I63" s="65">
        <v>133386</v>
      </c>
    </row>
  </sheetData>
  <mergeCells count="3">
    <mergeCell ref="A4:I4"/>
    <mergeCell ref="A25:I25"/>
    <mergeCell ref="A2:I2"/>
  </mergeCells>
  <pageMargins left="0.7" right="0.7" top="0.75" bottom="0.75" header="0.3" footer="0.3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1"/>
  <sheetViews>
    <sheetView workbookViewId="0">
      <selection activeCell="A8" sqref="A8"/>
    </sheetView>
  </sheetViews>
  <sheetFormatPr defaultRowHeight="15" x14ac:dyDescent="0.25"/>
  <cols>
    <col min="1" max="1" width="37.7109375" customWidth="1"/>
    <col min="2" max="6" width="15.7109375" customWidth="1"/>
  </cols>
  <sheetData>
    <row r="1" spans="1:6" ht="18" x14ac:dyDescent="0.25">
      <c r="A1" s="1"/>
      <c r="B1" s="1"/>
      <c r="C1" s="1"/>
      <c r="D1" s="1"/>
      <c r="E1" s="2"/>
      <c r="F1" s="2"/>
    </row>
    <row r="2" spans="1:6" x14ac:dyDescent="0.25">
      <c r="A2" s="147" t="s">
        <v>19</v>
      </c>
      <c r="B2" s="158"/>
      <c r="C2" s="158"/>
      <c r="D2" s="158"/>
      <c r="E2" s="158"/>
      <c r="F2" s="158"/>
    </row>
    <row r="3" spans="1:6" ht="18" x14ac:dyDescent="0.25">
      <c r="A3" s="1"/>
      <c r="B3" s="1"/>
      <c r="C3" s="1"/>
      <c r="D3" s="1"/>
      <c r="E3" s="2"/>
      <c r="F3" s="2"/>
    </row>
    <row r="4" spans="1:6" ht="25.5" x14ac:dyDescent="0.25">
      <c r="A4" s="13" t="s">
        <v>20</v>
      </c>
      <c r="B4" s="12" t="s">
        <v>5</v>
      </c>
      <c r="C4" s="13" t="s">
        <v>6</v>
      </c>
      <c r="D4" s="13" t="s">
        <v>31</v>
      </c>
      <c r="E4" s="13" t="s">
        <v>32</v>
      </c>
      <c r="F4" s="13" t="s">
        <v>33</v>
      </c>
    </row>
    <row r="5" spans="1:6" ht="15.75" customHeight="1" x14ac:dyDescent="0.25">
      <c r="A5" s="6" t="s">
        <v>21</v>
      </c>
      <c r="B5" s="86">
        <f>SUM(B7)</f>
        <v>1512283</v>
      </c>
      <c r="C5" s="86">
        <f>C7</f>
        <v>1851808</v>
      </c>
      <c r="D5" s="86">
        <f>D7</f>
        <v>1934145</v>
      </c>
      <c r="E5" s="86">
        <f>E7</f>
        <v>1994781</v>
      </c>
      <c r="F5" s="86">
        <f>F7</f>
        <v>2138167</v>
      </c>
    </row>
    <row r="6" spans="1:6" ht="15.75" customHeight="1" x14ac:dyDescent="0.25">
      <c r="A6" s="6"/>
      <c r="B6" s="86"/>
      <c r="C6" s="86"/>
      <c r="D6" s="86"/>
      <c r="E6" s="86"/>
      <c r="F6" s="86"/>
    </row>
    <row r="7" spans="1:6" ht="15.75" customHeight="1" x14ac:dyDescent="0.25">
      <c r="A7" s="6" t="s">
        <v>105</v>
      </c>
      <c r="B7" s="86">
        <f>SUM(B8:B9)</f>
        <v>1512283</v>
      </c>
      <c r="C7" s="86">
        <f>SUM(C8:C9)</f>
        <v>1851808</v>
      </c>
      <c r="D7" s="86">
        <f>SUM(D8:D9)</f>
        <v>1934145</v>
      </c>
      <c r="E7" s="86">
        <f>SUM(E8:E9)</f>
        <v>1994781</v>
      </c>
      <c r="F7" s="86">
        <f>SUM(F8:F9)</f>
        <v>2138167</v>
      </c>
    </row>
    <row r="8" spans="1:6" x14ac:dyDescent="0.25">
      <c r="A8" s="91" t="s">
        <v>146</v>
      </c>
      <c r="B8" s="3">
        <v>1472327</v>
      </c>
      <c r="C8" s="3">
        <v>1515291</v>
      </c>
      <c r="D8" s="3">
        <v>1599183</v>
      </c>
      <c r="E8" s="3">
        <v>1655589</v>
      </c>
      <c r="F8" s="3">
        <v>1791629</v>
      </c>
    </row>
    <row r="9" spans="1:6" x14ac:dyDescent="0.25">
      <c r="A9" s="92" t="s">
        <v>144</v>
      </c>
      <c r="B9" s="93">
        <v>39956</v>
      </c>
      <c r="C9" s="93">
        <v>336517</v>
      </c>
      <c r="D9" s="93">
        <v>334962</v>
      </c>
      <c r="E9" s="93">
        <v>339192</v>
      </c>
      <c r="F9" s="93">
        <v>346538</v>
      </c>
    </row>
    <row r="10" spans="1:6" x14ac:dyDescent="0.25">
      <c r="A10" s="6"/>
      <c r="B10" s="3"/>
      <c r="C10" s="3"/>
      <c r="D10" s="3"/>
      <c r="E10" s="3"/>
      <c r="F10" s="3"/>
    </row>
    <row r="11" spans="1:6" x14ac:dyDescent="0.25">
      <c r="A11" s="11"/>
      <c r="B11" s="3"/>
      <c r="C11" s="4"/>
      <c r="D11" s="4"/>
      <c r="E11" s="4"/>
      <c r="F11" s="5"/>
    </row>
  </sheetData>
  <mergeCells count="1">
    <mergeCell ref="A2:F2"/>
  </mergeCells>
  <pageMargins left="0.7" right="0.7" top="0.75" bottom="0.75" header="0.3" footer="0.3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"/>
  <sheetViews>
    <sheetView workbookViewId="0">
      <selection activeCell="I34" sqref="I3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9" width="15.7109375" customWidth="1"/>
  </cols>
  <sheetData>
    <row r="1" spans="1:10" ht="18" x14ac:dyDescent="0.25">
      <c r="A1" s="1"/>
      <c r="B1" s="1"/>
      <c r="C1" s="1"/>
      <c r="D1" s="1"/>
      <c r="E1" s="1"/>
      <c r="F1" s="1"/>
      <c r="G1" s="1"/>
      <c r="H1" s="2"/>
      <c r="I1" s="2"/>
    </row>
    <row r="2" spans="1:10" x14ac:dyDescent="0.25">
      <c r="A2" s="147" t="s">
        <v>104</v>
      </c>
      <c r="B2" s="150"/>
      <c r="C2" s="150"/>
      <c r="D2" s="150"/>
      <c r="E2" s="150"/>
      <c r="F2" s="150"/>
      <c r="G2" s="150"/>
      <c r="H2" s="150"/>
      <c r="I2" s="150"/>
    </row>
    <row r="3" spans="1:10" ht="18" x14ac:dyDescent="0.25">
      <c r="A3" s="1"/>
      <c r="B3" s="1"/>
      <c r="C3" s="1"/>
      <c r="D3" s="1"/>
      <c r="E3" s="1"/>
      <c r="F3" s="1"/>
      <c r="G3" s="1"/>
      <c r="H3" s="2"/>
      <c r="I3" s="2"/>
    </row>
    <row r="4" spans="1:10" ht="25.5" x14ac:dyDescent="0.25">
      <c r="A4" s="13" t="s">
        <v>9</v>
      </c>
      <c r="B4" s="12" t="s">
        <v>10</v>
      </c>
      <c r="C4" s="12" t="s">
        <v>11</v>
      </c>
      <c r="D4" s="12" t="s">
        <v>39</v>
      </c>
      <c r="E4" s="12" t="s">
        <v>5</v>
      </c>
      <c r="F4" s="13" t="s">
        <v>6</v>
      </c>
      <c r="G4" s="13" t="s">
        <v>31</v>
      </c>
      <c r="H4" s="13" t="s">
        <v>32</v>
      </c>
      <c r="I4" s="13" t="s">
        <v>33</v>
      </c>
    </row>
    <row r="5" spans="1:10" ht="25.5" x14ac:dyDescent="0.25">
      <c r="A5" s="6">
        <v>8</v>
      </c>
      <c r="B5" s="6"/>
      <c r="C5" s="6"/>
      <c r="D5" s="6" t="s">
        <v>22</v>
      </c>
      <c r="E5" s="86">
        <v>0</v>
      </c>
      <c r="F5" s="86">
        <v>0</v>
      </c>
      <c r="G5" s="86">
        <v>0</v>
      </c>
      <c r="H5" s="86">
        <v>0</v>
      </c>
      <c r="I5" s="86">
        <v>0</v>
      </c>
      <c r="J5" s="90"/>
    </row>
    <row r="6" spans="1:10" ht="25.5" x14ac:dyDescent="0.25">
      <c r="A6" s="9">
        <v>5</v>
      </c>
      <c r="B6" s="9"/>
      <c r="C6" s="9"/>
      <c r="D6" s="14" t="s">
        <v>23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</row>
    <row r="7" spans="1:10" x14ac:dyDescent="0.25">
      <c r="A7" s="10"/>
      <c r="B7" s="10"/>
      <c r="C7" s="10"/>
      <c r="D7" s="15"/>
      <c r="E7" s="3"/>
      <c r="F7" s="4"/>
      <c r="G7" s="4"/>
      <c r="H7" s="4"/>
      <c r="I7" s="5"/>
    </row>
    <row r="8" spans="1:10" x14ac:dyDescent="0.25">
      <c r="A8" s="10"/>
      <c r="B8" s="10"/>
      <c r="C8" s="8"/>
      <c r="D8" s="8"/>
      <c r="E8" s="3"/>
      <c r="F8" s="4"/>
      <c r="G8" s="4"/>
      <c r="H8" s="4"/>
      <c r="I8" s="5"/>
    </row>
    <row r="9" spans="1:10" x14ac:dyDescent="0.25">
      <c r="A9" s="10"/>
      <c r="B9" s="10"/>
      <c r="C9" s="8"/>
      <c r="D9" s="8"/>
      <c r="E9" s="3"/>
      <c r="F9" s="4"/>
      <c r="G9" s="4"/>
      <c r="H9" s="4"/>
      <c r="I9" s="5"/>
    </row>
  </sheetData>
  <mergeCells count="1">
    <mergeCell ref="A2:I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M17"/>
  <sheetViews>
    <sheetView workbookViewId="0"/>
  </sheetViews>
  <sheetFormatPr defaultRowHeight="15" x14ac:dyDescent="0.25"/>
  <cols>
    <col min="1" max="1" width="7.42578125" customWidth="1"/>
    <col min="2" max="2" width="8.42578125" bestFit="1" customWidth="1"/>
    <col min="3" max="3" width="7" bestFit="1" customWidth="1"/>
    <col min="4" max="4" width="25.28515625" customWidth="1"/>
    <col min="5" max="9" width="15.7109375" customWidth="1"/>
  </cols>
  <sheetData>
    <row r="2" spans="1:13" ht="18" customHeight="1" x14ac:dyDescent="0.25">
      <c r="A2" s="147" t="s">
        <v>143</v>
      </c>
      <c r="B2" s="147"/>
      <c r="C2" s="147"/>
      <c r="D2" s="147"/>
      <c r="E2" s="147"/>
      <c r="F2" s="147"/>
      <c r="G2" s="147"/>
      <c r="H2" s="147"/>
      <c r="I2" s="147"/>
    </row>
    <row r="3" spans="1:13" ht="18" customHeight="1" x14ac:dyDescent="0.25">
      <c r="A3" s="165"/>
      <c r="B3" s="165"/>
      <c r="C3" s="165"/>
      <c r="D3" s="165"/>
      <c r="E3" s="165"/>
      <c r="F3" s="165"/>
      <c r="G3" s="165"/>
      <c r="H3" s="165"/>
      <c r="I3" s="165"/>
    </row>
    <row r="4" spans="1:13" ht="25.5" x14ac:dyDescent="0.25">
      <c r="A4" s="13" t="s">
        <v>9</v>
      </c>
      <c r="B4" s="12" t="s">
        <v>10</v>
      </c>
      <c r="C4" s="12" t="s">
        <v>11</v>
      </c>
      <c r="D4" s="12" t="s">
        <v>39</v>
      </c>
      <c r="E4" s="12" t="s">
        <v>5</v>
      </c>
      <c r="F4" s="13" t="s">
        <v>6</v>
      </c>
      <c r="G4" s="13" t="s">
        <v>31</v>
      </c>
      <c r="H4" s="13" t="s">
        <v>32</v>
      </c>
      <c r="I4" s="13" t="s">
        <v>33</v>
      </c>
    </row>
    <row r="5" spans="1:13" ht="38.25" x14ac:dyDescent="0.25">
      <c r="A5" s="6">
        <v>9</v>
      </c>
      <c r="B5" s="6"/>
      <c r="C5" s="6"/>
      <c r="D5" s="75" t="s">
        <v>145</v>
      </c>
      <c r="E5" s="67">
        <v>161647</v>
      </c>
      <c r="F5" s="67">
        <v>144493</v>
      </c>
      <c r="G5" s="67">
        <v>133386</v>
      </c>
      <c r="H5" s="67">
        <v>133386</v>
      </c>
      <c r="I5" s="67">
        <f t="shared" ref="I5" si="0">SUM(I7)</f>
        <v>133386</v>
      </c>
    </row>
    <row r="6" spans="1:13" x14ac:dyDescent="0.25">
      <c r="A6" s="6"/>
      <c r="B6" s="6"/>
      <c r="C6" s="6"/>
      <c r="D6" s="74"/>
      <c r="E6" s="63"/>
      <c r="F6" s="64"/>
      <c r="G6" s="64"/>
      <c r="H6" s="64"/>
      <c r="I6" s="64"/>
    </row>
    <row r="7" spans="1:13" x14ac:dyDescent="0.25">
      <c r="A7" s="6"/>
      <c r="B7" s="6">
        <v>92</v>
      </c>
      <c r="C7" s="10"/>
      <c r="D7" s="75" t="s">
        <v>73</v>
      </c>
      <c r="E7" s="67">
        <f>SUM(E8:E11)</f>
        <v>17154</v>
      </c>
      <c r="F7" s="67">
        <f>SUM(F8:F12)</f>
        <v>11107</v>
      </c>
      <c r="G7" s="67">
        <f t="shared" ref="G7" si="1">SUM(G8:G10)</f>
        <v>0</v>
      </c>
      <c r="H7" s="67">
        <f t="shared" ref="H7" si="2">SUM(H8:H10)</f>
        <v>0</v>
      </c>
      <c r="I7" s="67">
        <f>SUM(I8:I12)</f>
        <v>133386</v>
      </c>
    </row>
    <row r="8" spans="1:13" s="96" customFormat="1" ht="25.5" x14ac:dyDescent="0.25">
      <c r="A8" s="8"/>
      <c r="B8" s="8"/>
      <c r="C8" s="8" t="s">
        <v>58</v>
      </c>
      <c r="D8" s="66" t="s">
        <v>130</v>
      </c>
      <c r="E8" s="94">
        <v>891</v>
      </c>
      <c r="F8" s="95">
        <v>1004</v>
      </c>
      <c r="G8" s="95">
        <v>0</v>
      </c>
      <c r="H8" s="95">
        <v>0</v>
      </c>
      <c r="I8" s="95">
        <v>0</v>
      </c>
      <c r="J8" s="100"/>
      <c r="K8" s="97"/>
      <c r="M8" s="97"/>
    </row>
    <row r="9" spans="1:13" s="96" customFormat="1" ht="25.5" x14ac:dyDescent="0.25">
      <c r="A9" s="98"/>
      <c r="B9" s="98"/>
      <c r="C9" s="8" t="s">
        <v>60</v>
      </c>
      <c r="D9" s="66" t="s">
        <v>127</v>
      </c>
      <c r="E9" s="94">
        <v>17095</v>
      </c>
      <c r="F9" s="95">
        <v>1400</v>
      </c>
      <c r="G9" s="95">
        <v>0</v>
      </c>
      <c r="H9" s="95">
        <v>0</v>
      </c>
      <c r="I9" s="95">
        <v>0</v>
      </c>
    </row>
    <row r="10" spans="1:13" s="96" customFormat="1" ht="25.5" x14ac:dyDescent="0.25">
      <c r="A10" s="11"/>
      <c r="B10" s="11"/>
      <c r="C10" s="8" t="s">
        <v>57</v>
      </c>
      <c r="D10" s="11" t="s">
        <v>126</v>
      </c>
      <c r="E10" s="94">
        <v>2296</v>
      </c>
      <c r="F10" s="95">
        <v>13213</v>
      </c>
      <c r="G10" s="95">
        <v>0</v>
      </c>
      <c r="H10" s="95">
        <v>0</v>
      </c>
      <c r="I10" s="99">
        <v>0</v>
      </c>
    </row>
    <row r="11" spans="1:13" s="96" customFormat="1" ht="25.5" x14ac:dyDescent="0.25">
      <c r="A11" s="11"/>
      <c r="B11" s="11"/>
      <c r="C11" s="8" t="s">
        <v>67</v>
      </c>
      <c r="D11" s="11" t="s">
        <v>136</v>
      </c>
      <c r="E11" s="94">
        <v>-3128</v>
      </c>
      <c r="F11" s="95">
        <v>-4709</v>
      </c>
      <c r="G11" s="95">
        <v>0</v>
      </c>
      <c r="H11" s="95">
        <v>0</v>
      </c>
      <c r="I11" s="99">
        <v>0</v>
      </c>
    </row>
    <row r="12" spans="1:13" s="96" customFormat="1" ht="25.5" x14ac:dyDescent="0.25">
      <c r="A12" s="11"/>
      <c r="B12" s="11"/>
      <c r="C12" s="128" t="s">
        <v>131</v>
      </c>
      <c r="D12" s="66" t="s">
        <v>132</v>
      </c>
      <c r="E12" s="129">
        <v>0</v>
      </c>
      <c r="F12" s="130">
        <v>199</v>
      </c>
      <c r="G12" s="130">
        <v>0</v>
      </c>
      <c r="H12" s="130">
        <v>0</v>
      </c>
      <c r="I12" s="131">
        <v>133386</v>
      </c>
    </row>
    <row r="13" spans="1:13" ht="15" customHeight="1" x14ac:dyDescent="0.25">
      <c r="A13" s="161" t="s">
        <v>103</v>
      </c>
      <c r="B13" s="161"/>
      <c r="C13" s="161"/>
      <c r="D13" s="162"/>
      <c r="E13" s="87">
        <f>E7</f>
        <v>17154</v>
      </c>
      <c r="F13" s="87">
        <f>F7</f>
        <v>11107</v>
      </c>
      <c r="G13" s="87">
        <f t="shared" ref="G13:I13" si="3">G5</f>
        <v>133386</v>
      </c>
      <c r="H13" s="87">
        <f t="shared" si="3"/>
        <v>133386</v>
      </c>
      <c r="I13" s="84">
        <f t="shared" si="3"/>
        <v>133386</v>
      </c>
    </row>
    <row r="14" spans="1:13" x14ac:dyDescent="0.25">
      <c r="A14" s="163"/>
      <c r="B14" s="163"/>
      <c r="C14" s="163"/>
      <c r="D14" s="164"/>
      <c r="E14" s="88"/>
      <c r="F14" s="88"/>
      <c r="G14" s="88"/>
      <c r="H14" s="88"/>
      <c r="I14" s="85"/>
    </row>
    <row r="15" spans="1:13" x14ac:dyDescent="0.25">
      <c r="E15" s="101">
        <f>E13*7.5345</f>
        <v>129246.81300000001</v>
      </c>
      <c r="F15" s="101">
        <f>F13*7.5345</f>
        <v>83685.691500000001</v>
      </c>
      <c r="G15" s="101">
        <f>G13*7.5345</f>
        <v>1004996.817</v>
      </c>
      <c r="I15" s="132">
        <v>1004996.82</v>
      </c>
    </row>
    <row r="16" spans="1:13" x14ac:dyDescent="0.25">
      <c r="E16">
        <v>129248</v>
      </c>
      <c r="F16">
        <v>83681</v>
      </c>
      <c r="I16" s="132">
        <v>1005000</v>
      </c>
    </row>
    <row r="17" spans="4:4" x14ac:dyDescent="0.25">
      <c r="D17" s="102"/>
    </row>
  </sheetData>
  <mergeCells count="3">
    <mergeCell ref="A13:D14"/>
    <mergeCell ref="A3:I3"/>
    <mergeCell ref="A2:I2"/>
  </mergeCells>
  <pageMargins left="0.7" right="0.7" top="0.75" bottom="0.75" header="0.3" footer="0.3"/>
  <pageSetup paperSize="9" scale="5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44"/>
  <sheetViews>
    <sheetView zoomScale="85" zoomScaleNormal="85" workbookViewId="0">
      <selection activeCell="T34" sqref="T34"/>
    </sheetView>
  </sheetViews>
  <sheetFormatPr defaultRowHeight="15" x14ac:dyDescent="0.25"/>
  <cols>
    <col min="1" max="1" width="26" customWidth="1"/>
    <col min="2" max="2" width="43.5703125" customWidth="1"/>
    <col min="3" max="3" width="17.28515625" customWidth="1"/>
    <col min="4" max="4" width="17.140625" customWidth="1"/>
    <col min="5" max="9" width="15.7109375" customWidth="1"/>
    <col min="12" max="12" width="11.7109375" bestFit="1" customWidth="1"/>
    <col min="13" max="13" width="10.28515625" bestFit="1" customWidth="1"/>
    <col min="15" max="15" width="10.28515625" bestFit="1" customWidth="1"/>
  </cols>
  <sheetData>
    <row r="1" spans="1:16" x14ac:dyDescent="0.25">
      <c r="B1" s="166" t="s">
        <v>147</v>
      </c>
      <c r="C1" s="167"/>
      <c r="D1" s="167"/>
      <c r="E1" s="167"/>
      <c r="F1" s="167"/>
    </row>
    <row r="3" spans="1:16" ht="18" customHeight="1" x14ac:dyDescent="0.25">
      <c r="C3" s="103" t="s">
        <v>107</v>
      </c>
      <c r="D3" s="103" t="s">
        <v>108</v>
      </c>
      <c r="E3" s="103" t="s">
        <v>108</v>
      </c>
      <c r="F3" s="103" t="s">
        <v>109</v>
      </c>
      <c r="G3" s="103" t="s">
        <v>109</v>
      </c>
    </row>
    <row r="4" spans="1:16" s="82" customFormat="1" x14ac:dyDescent="0.25">
      <c r="A4"/>
      <c r="B4"/>
      <c r="C4" s="103" t="s">
        <v>110</v>
      </c>
      <c r="D4" s="103" t="s">
        <v>111</v>
      </c>
      <c r="E4" s="103" t="s">
        <v>112</v>
      </c>
      <c r="F4" s="103" t="s">
        <v>113</v>
      </c>
      <c r="G4" s="103" t="s">
        <v>114</v>
      </c>
    </row>
    <row r="5" spans="1:16" x14ac:dyDescent="0.25">
      <c r="A5" s="104"/>
      <c r="B5" s="104"/>
      <c r="C5" s="103" t="s">
        <v>115</v>
      </c>
      <c r="D5" s="103" t="s">
        <v>116</v>
      </c>
      <c r="E5" s="103" t="s">
        <v>117</v>
      </c>
      <c r="F5" s="103" t="s">
        <v>118</v>
      </c>
      <c r="G5" s="103" t="s">
        <v>119</v>
      </c>
    </row>
    <row r="6" spans="1:16" hidden="1" x14ac:dyDescent="0.25">
      <c r="A6" t="s">
        <v>74</v>
      </c>
      <c r="B6" s="105"/>
      <c r="C6" s="83">
        <v>1512283.14</v>
      </c>
      <c r="D6" s="83">
        <v>1851807.65</v>
      </c>
      <c r="E6" s="83">
        <v>1934145</v>
      </c>
      <c r="F6" s="83">
        <v>1994781</v>
      </c>
      <c r="G6" s="83">
        <v>2138167</v>
      </c>
    </row>
    <row r="7" spans="1:16" hidden="1" x14ac:dyDescent="0.25">
      <c r="A7" s="106"/>
      <c r="B7" s="106"/>
      <c r="C7" s="107">
        <v>1512283.14</v>
      </c>
      <c r="D7" s="107">
        <v>1851807.65</v>
      </c>
      <c r="E7" s="107">
        <v>1934145</v>
      </c>
      <c r="F7" s="107">
        <v>1994781</v>
      </c>
      <c r="G7" s="107">
        <v>2138167</v>
      </c>
    </row>
    <row r="8" spans="1:16" hidden="1" x14ac:dyDescent="0.25">
      <c r="A8" s="76"/>
      <c r="B8" s="76"/>
      <c r="C8" s="77">
        <v>1512283.14</v>
      </c>
      <c r="D8" s="77">
        <v>1851807.65</v>
      </c>
      <c r="E8" s="77">
        <v>1934145</v>
      </c>
      <c r="F8" s="77">
        <v>1994781</v>
      </c>
      <c r="G8" s="77">
        <v>2138167</v>
      </c>
    </row>
    <row r="9" spans="1:16" x14ac:dyDescent="0.25">
      <c r="A9" s="78"/>
      <c r="B9" s="78"/>
      <c r="C9" s="79">
        <v>1512283.14</v>
      </c>
      <c r="D9" s="79">
        <v>1851807.65</v>
      </c>
      <c r="E9" s="79">
        <v>1934145</v>
      </c>
      <c r="F9" s="79">
        <v>1994781</v>
      </c>
      <c r="G9" s="79">
        <v>2138167</v>
      </c>
    </row>
    <row r="10" spans="1:16" x14ac:dyDescent="0.25">
      <c r="A10" s="80" t="s">
        <v>120</v>
      </c>
      <c r="B10" s="80"/>
      <c r="C10" s="81">
        <v>1512283.14</v>
      </c>
      <c r="D10" s="81">
        <v>1851807.65</v>
      </c>
      <c r="E10" s="81">
        <v>1934145</v>
      </c>
      <c r="F10" s="81">
        <v>1994781</v>
      </c>
      <c r="G10" s="81">
        <v>2138167</v>
      </c>
    </row>
    <row r="11" spans="1:16" x14ac:dyDescent="0.25">
      <c r="A11" s="108" t="s">
        <v>75</v>
      </c>
      <c r="B11" s="108"/>
      <c r="C11" s="109">
        <v>1286227.8799999999</v>
      </c>
      <c r="D11" s="109">
        <v>1515290.31</v>
      </c>
      <c r="E11" s="109">
        <v>1599183</v>
      </c>
      <c r="F11" s="109">
        <v>1655589</v>
      </c>
      <c r="G11" s="109">
        <v>1791629</v>
      </c>
      <c r="H11" s="117"/>
      <c r="I11" s="117"/>
      <c r="J11" s="117"/>
      <c r="K11" s="117"/>
      <c r="L11" s="117"/>
      <c r="M11" s="117"/>
      <c r="N11" s="117"/>
      <c r="O11" s="117"/>
      <c r="P11" s="117"/>
    </row>
    <row r="12" spans="1:16" x14ac:dyDescent="0.25">
      <c r="A12" s="110" t="s">
        <v>76</v>
      </c>
      <c r="B12" s="110"/>
      <c r="C12" s="111">
        <v>97718.75</v>
      </c>
      <c r="D12" s="111">
        <v>133115</v>
      </c>
      <c r="E12" s="111">
        <v>185739</v>
      </c>
      <c r="F12" s="111">
        <v>189721</v>
      </c>
      <c r="G12" s="111">
        <v>192375</v>
      </c>
      <c r="H12" s="117"/>
      <c r="I12" s="117"/>
      <c r="J12" s="117"/>
      <c r="K12" s="117"/>
      <c r="L12" s="117"/>
      <c r="M12" s="117"/>
      <c r="N12" s="117"/>
      <c r="O12" s="117"/>
      <c r="P12" s="117"/>
    </row>
    <row r="13" spans="1:16" x14ac:dyDescent="0.25">
      <c r="A13" s="112" t="s">
        <v>77</v>
      </c>
      <c r="B13" s="112"/>
      <c r="C13" s="113">
        <v>8998.6299999999992</v>
      </c>
      <c r="D13" s="113">
        <v>14068.61</v>
      </c>
      <c r="E13" s="113">
        <v>61578</v>
      </c>
      <c r="F13" s="113">
        <v>61578</v>
      </c>
      <c r="G13" s="113">
        <v>61578</v>
      </c>
      <c r="H13" s="116"/>
      <c r="I13" s="116"/>
      <c r="J13" s="116"/>
      <c r="K13" s="116"/>
      <c r="L13" s="116"/>
      <c r="M13" s="116"/>
      <c r="N13" s="116"/>
      <c r="O13" s="116"/>
      <c r="P13" s="116"/>
    </row>
    <row r="14" spans="1:16" x14ac:dyDescent="0.25">
      <c r="A14" s="83" t="s">
        <v>78</v>
      </c>
      <c r="B14" s="83"/>
      <c r="C14" s="83">
        <v>8998.6299999999992</v>
      </c>
      <c r="D14" s="83">
        <v>14068.61</v>
      </c>
      <c r="E14" s="83">
        <v>61578</v>
      </c>
      <c r="F14" s="83">
        <v>61578</v>
      </c>
      <c r="G14" s="83">
        <v>61578</v>
      </c>
      <c r="H14" s="120"/>
      <c r="I14" s="120"/>
      <c r="J14" s="120"/>
      <c r="K14" s="120"/>
      <c r="L14" s="120"/>
      <c r="M14" s="120"/>
      <c r="N14" s="120"/>
      <c r="O14" s="120"/>
      <c r="P14" s="120"/>
    </row>
    <row r="15" spans="1:16" x14ac:dyDescent="0.25">
      <c r="A15" s="83" t="s">
        <v>79</v>
      </c>
      <c r="B15" s="83"/>
      <c r="C15" s="83">
        <v>4618.76</v>
      </c>
      <c r="D15" s="83">
        <v>8759.7000000000007</v>
      </c>
      <c r="E15" s="83">
        <v>58260</v>
      </c>
      <c r="F15" s="83">
        <v>58260</v>
      </c>
      <c r="G15" s="83">
        <v>58260</v>
      </c>
      <c r="H15" s="121"/>
      <c r="I15" s="121"/>
      <c r="J15" s="121"/>
      <c r="K15" s="121"/>
      <c r="L15" s="121"/>
      <c r="M15" s="122"/>
      <c r="N15" s="122"/>
      <c r="O15" s="122"/>
      <c r="P15" s="121"/>
    </row>
    <row r="16" spans="1:16" x14ac:dyDescent="0.25">
      <c r="A16" s="83" t="s">
        <v>84</v>
      </c>
      <c r="B16" s="83"/>
      <c r="C16" s="83">
        <v>4379.87</v>
      </c>
      <c r="D16" s="83">
        <v>5308.91</v>
      </c>
      <c r="E16" s="83">
        <v>3318</v>
      </c>
      <c r="F16" s="83">
        <v>3318</v>
      </c>
      <c r="G16" s="83">
        <v>3318</v>
      </c>
      <c r="H16" s="123"/>
      <c r="I16" s="123"/>
      <c r="J16" s="123"/>
      <c r="K16" s="123"/>
      <c r="L16" s="123"/>
      <c r="M16" s="123"/>
      <c r="N16" s="123"/>
      <c r="O16" s="123"/>
      <c r="P16" s="123"/>
    </row>
    <row r="17" spans="1:16" x14ac:dyDescent="0.25">
      <c r="A17" s="112" t="s">
        <v>80</v>
      </c>
      <c r="B17" s="112"/>
      <c r="C17" s="113">
        <v>738.82</v>
      </c>
      <c r="D17" s="113">
        <v>3384.43</v>
      </c>
      <c r="E17" s="113">
        <v>3383</v>
      </c>
      <c r="F17" s="113">
        <v>3383</v>
      </c>
      <c r="G17" s="113">
        <v>3383</v>
      </c>
      <c r="H17" s="121"/>
      <c r="I17" s="121"/>
      <c r="J17" s="121"/>
      <c r="K17" s="121"/>
      <c r="L17" s="121"/>
      <c r="M17" s="121"/>
      <c r="N17" s="121"/>
      <c r="O17" s="121"/>
      <c r="P17" s="121"/>
    </row>
    <row r="18" spans="1:16" x14ac:dyDescent="0.25">
      <c r="A18" s="83" t="s">
        <v>78</v>
      </c>
      <c r="B18" s="83"/>
      <c r="C18" s="83">
        <v>738.82</v>
      </c>
      <c r="D18" s="83">
        <v>3384.43</v>
      </c>
      <c r="E18" s="83">
        <v>3383</v>
      </c>
      <c r="F18" s="83">
        <v>3383</v>
      </c>
      <c r="G18" s="83">
        <v>3383</v>
      </c>
      <c r="H18" s="120"/>
      <c r="I18" s="120"/>
      <c r="J18" s="120"/>
      <c r="K18" s="120"/>
      <c r="L18" s="120"/>
      <c r="M18" s="120"/>
      <c r="N18" s="120"/>
      <c r="O18" s="120"/>
      <c r="P18" s="120"/>
    </row>
    <row r="19" spans="1:16" x14ac:dyDescent="0.25">
      <c r="A19" s="83" t="s">
        <v>79</v>
      </c>
      <c r="B19" s="83"/>
      <c r="C19" s="83">
        <v>738.82</v>
      </c>
      <c r="D19" s="83">
        <v>3384.43</v>
      </c>
      <c r="E19" s="83">
        <v>3383</v>
      </c>
      <c r="F19" s="83">
        <v>3383</v>
      </c>
      <c r="G19" s="83">
        <v>3383</v>
      </c>
      <c r="H19" s="124"/>
      <c r="I19" s="124"/>
      <c r="J19" s="124"/>
      <c r="K19" s="124"/>
      <c r="L19" s="124"/>
      <c r="M19" s="125"/>
      <c r="N19" s="124"/>
      <c r="O19" s="124"/>
      <c r="P19" s="124"/>
    </row>
    <row r="20" spans="1:16" x14ac:dyDescent="0.25">
      <c r="A20" s="112" t="s">
        <v>82</v>
      </c>
      <c r="B20" s="112"/>
      <c r="C20" s="113">
        <v>69043.12</v>
      </c>
      <c r="D20" s="113">
        <v>94273.02</v>
      </c>
      <c r="E20" s="113">
        <v>99542</v>
      </c>
      <c r="F20" s="113">
        <v>103524</v>
      </c>
      <c r="G20" s="113">
        <v>106178</v>
      </c>
      <c r="H20" s="120"/>
      <c r="I20" s="120"/>
      <c r="J20" s="120"/>
      <c r="K20" s="120"/>
      <c r="L20" s="120"/>
      <c r="M20" s="120"/>
      <c r="N20" s="120"/>
      <c r="O20" s="120"/>
      <c r="P20" s="120"/>
    </row>
    <row r="21" spans="1:16" x14ac:dyDescent="0.25">
      <c r="A21" s="83" t="s">
        <v>78</v>
      </c>
      <c r="B21" s="83"/>
      <c r="C21" s="83">
        <v>69043.12</v>
      </c>
      <c r="D21" s="83">
        <v>94273.02</v>
      </c>
      <c r="E21" s="83">
        <v>99542</v>
      </c>
      <c r="F21" s="83">
        <v>103524</v>
      </c>
      <c r="G21" s="83">
        <v>106178</v>
      </c>
      <c r="H21" s="119"/>
      <c r="I21" s="119"/>
      <c r="J21" s="119"/>
      <c r="K21" s="119"/>
      <c r="L21" s="125"/>
      <c r="M21" s="119"/>
      <c r="N21" s="119"/>
      <c r="O21" s="119"/>
      <c r="P21" s="119"/>
    </row>
    <row r="22" spans="1:16" x14ac:dyDescent="0.25">
      <c r="A22" s="83" t="s">
        <v>79</v>
      </c>
      <c r="B22" s="83"/>
      <c r="C22" s="83">
        <v>68050.210000000006</v>
      </c>
      <c r="D22" s="83">
        <v>92746.71</v>
      </c>
      <c r="E22" s="83">
        <v>97883</v>
      </c>
      <c r="F22" s="83">
        <v>101865</v>
      </c>
      <c r="G22" s="83">
        <v>104519</v>
      </c>
      <c r="H22" s="122"/>
      <c r="I22" s="122"/>
      <c r="J22" s="122"/>
      <c r="K22" s="122"/>
      <c r="L22" s="122"/>
      <c r="M22" s="122"/>
      <c r="N22" s="122"/>
      <c r="O22" s="122"/>
      <c r="P22" s="122"/>
    </row>
    <row r="23" spans="1:16" x14ac:dyDescent="0.25">
      <c r="A23" s="83" t="s">
        <v>81</v>
      </c>
      <c r="B23" s="83"/>
      <c r="C23" s="83">
        <v>992.91</v>
      </c>
      <c r="D23" s="83">
        <v>1526.31</v>
      </c>
      <c r="E23" s="83">
        <v>1659</v>
      </c>
      <c r="F23" s="83">
        <v>1659</v>
      </c>
      <c r="G23" s="83">
        <v>1659</v>
      </c>
      <c r="H23" s="120"/>
      <c r="I23" s="120"/>
      <c r="J23" s="120"/>
      <c r="K23" s="120"/>
      <c r="L23" s="120"/>
      <c r="M23" s="120"/>
      <c r="N23" s="120"/>
      <c r="O23" s="120"/>
      <c r="P23" s="120"/>
    </row>
    <row r="24" spans="1:16" x14ac:dyDescent="0.25">
      <c r="A24" s="112" t="s">
        <v>83</v>
      </c>
      <c r="B24" s="112"/>
      <c r="C24" s="113">
        <v>18938.18</v>
      </c>
      <c r="D24" s="113">
        <v>21388.94</v>
      </c>
      <c r="E24" s="113">
        <v>21236</v>
      </c>
      <c r="F24" s="113">
        <v>21236</v>
      </c>
      <c r="G24" s="113">
        <v>21236</v>
      </c>
      <c r="H24" s="121"/>
      <c r="I24" s="126"/>
      <c r="J24" s="121"/>
      <c r="K24" s="126"/>
      <c r="L24" s="121"/>
      <c r="M24" s="127"/>
      <c r="N24" s="121"/>
      <c r="O24" s="127"/>
      <c r="P24" s="127"/>
    </row>
    <row r="25" spans="1:16" x14ac:dyDescent="0.25">
      <c r="A25" s="83" t="s">
        <v>78</v>
      </c>
      <c r="B25" s="83"/>
      <c r="C25" s="83">
        <v>18938.18</v>
      </c>
      <c r="D25" s="83">
        <v>21388.94</v>
      </c>
      <c r="E25" s="83">
        <v>21236</v>
      </c>
      <c r="F25" s="83">
        <v>21236</v>
      </c>
      <c r="G25" s="83">
        <v>21236</v>
      </c>
      <c r="H25" s="120"/>
      <c r="I25" s="120"/>
      <c r="J25" s="120"/>
      <c r="K25" s="120"/>
      <c r="L25" s="120"/>
      <c r="M25" s="120"/>
      <c r="N25" s="120"/>
      <c r="O25" s="120"/>
      <c r="P25" s="120"/>
    </row>
    <row r="26" spans="1:16" x14ac:dyDescent="0.25">
      <c r="A26" s="83" t="s">
        <v>79</v>
      </c>
      <c r="B26" s="83"/>
      <c r="C26" s="83">
        <v>0</v>
      </c>
      <c r="D26" s="83">
        <v>2661.09</v>
      </c>
      <c r="E26" s="83">
        <v>0</v>
      </c>
      <c r="F26" s="83">
        <v>0</v>
      </c>
      <c r="G26" s="83">
        <v>0</v>
      </c>
      <c r="H26" s="121"/>
      <c r="I26" s="121"/>
      <c r="J26" s="121"/>
      <c r="K26" s="127"/>
      <c r="L26" s="121"/>
      <c r="M26" s="127"/>
      <c r="N26" s="127"/>
      <c r="O26" s="121"/>
      <c r="P26" s="127"/>
    </row>
    <row r="27" spans="1:16" x14ac:dyDescent="0.25">
      <c r="A27" s="83" t="s">
        <v>84</v>
      </c>
      <c r="B27" s="83"/>
      <c r="C27" s="83">
        <v>18938.18</v>
      </c>
      <c r="D27" s="83">
        <v>18727.849999999999</v>
      </c>
      <c r="E27" s="83">
        <v>21236</v>
      </c>
      <c r="F27" s="83">
        <v>21236</v>
      </c>
      <c r="G27" s="83">
        <v>21236</v>
      </c>
    </row>
    <row r="28" spans="1:16" x14ac:dyDescent="0.25">
      <c r="A28" s="110" t="s">
        <v>121</v>
      </c>
      <c r="B28" s="110"/>
      <c r="C28" s="111">
        <v>1174638.95</v>
      </c>
      <c r="D28" s="111">
        <v>1364390.46</v>
      </c>
      <c r="E28" s="111">
        <v>1390085</v>
      </c>
      <c r="F28" s="111">
        <v>1442509</v>
      </c>
      <c r="G28" s="111">
        <v>1442509</v>
      </c>
    </row>
    <row r="29" spans="1:16" x14ac:dyDescent="0.25">
      <c r="A29" s="112" t="s">
        <v>83</v>
      </c>
      <c r="B29" s="112"/>
      <c r="C29" s="113">
        <v>1174638.95</v>
      </c>
      <c r="D29" s="113">
        <v>1364390.46</v>
      </c>
      <c r="E29" s="113">
        <v>1390085</v>
      </c>
      <c r="F29" s="113">
        <v>1442509</v>
      </c>
      <c r="G29" s="113">
        <v>1442509</v>
      </c>
    </row>
    <row r="30" spans="1:16" x14ac:dyDescent="0.25">
      <c r="A30" s="83" t="s">
        <v>78</v>
      </c>
      <c r="B30" s="83"/>
      <c r="C30" s="83">
        <v>1174638.95</v>
      </c>
      <c r="D30" s="83">
        <v>1364390.46</v>
      </c>
      <c r="E30" s="83">
        <v>1390085</v>
      </c>
      <c r="F30" s="83">
        <v>1442509</v>
      </c>
      <c r="G30" s="83">
        <v>1442509</v>
      </c>
    </row>
    <row r="31" spans="1:16" x14ac:dyDescent="0.25">
      <c r="A31" s="83" t="s">
        <v>85</v>
      </c>
      <c r="B31" s="83"/>
      <c r="C31" s="83">
        <v>1134571.74</v>
      </c>
      <c r="D31" s="83">
        <v>1308646.8799999999</v>
      </c>
      <c r="E31" s="83">
        <v>1325900</v>
      </c>
      <c r="F31" s="83">
        <v>1382717</v>
      </c>
      <c r="G31" s="83">
        <v>1382717</v>
      </c>
    </row>
    <row r="32" spans="1:16" x14ac:dyDescent="0.25">
      <c r="A32" s="83" t="s">
        <v>79</v>
      </c>
      <c r="B32" s="83"/>
      <c r="C32" s="83">
        <v>40067.21</v>
      </c>
      <c r="D32" s="83">
        <v>55743.58</v>
      </c>
      <c r="E32" s="83">
        <v>62712</v>
      </c>
      <c r="F32" s="83">
        <v>59792</v>
      </c>
      <c r="G32" s="83">
        <v>59792</v>
      </c>
    </row>
    <row r="33" spans="1:7" x14ac:dyDescent="0.25">
      <c r="A33" s="83" t="s">
        <v>81</v>
      </c>
      <c r="B33" s="83"/>
      <c r="C33" s="83">
        <v>0</v>
      </c>
      <c r="D33" s="83">
        <v>0</v>
      </c>
      <c r="E33" s="83">
        <v>1473</v>
      </c>
      <c r="F33" s="83">
        <v>0</v>
      </c>
      <c r="G33" s="83">
        <v>0</v>
      </c>
    </row>
    <row r="34" spans="1:7" x14ac:dyDescent="0.25">
      <c r="A34" s="110" t="s">
        <v>86</v>
      </c>
      <c r="B34" s="110"/>
      <c r="C34" s="111">
        <v>13870.18</v>
      </c>
      <c r="D34" s="111">
        <v>17784.849999999999</v>
      </c>
      <c r="E34" s="111">
        <v>23359</v>
      </c>
      <c r="F34" s="111">
        <v>23359</v>
      </c>
      <c r="G34" s="111">
        <v>156745</v>
      </c>
    </row>
    <row r="35" spans="1:7" x14ac:dyDescent="0.25">
      <c r="A35" s="112" t="s">
        <v>77</v>
      </c>
      <c r="B35" s="112"/>
      <c r="C35" s="113">
        <v>1028.5999999999999</v>
      </c>
      <c r="D35" s="113">
        <v>6901.58</v>
      </c>
      <c r="E35" s="113">
        <v>9821</v>
      </c>
      <c r="F35" s="113">
        <v>9821</v>
      </c>
      <c r="G35" s="113">
        <v>9821</v>
      </c>
    </row>
    <row r="36" spans="1:7" x14ac:dyDescent="0.25">
      <c r="A36" s="83" t="s">
        <v>87</v>
      </c>
      <c r="B36" s="83"/>
      <c r="C36" s="83">
        <v>1028.5999999999999</v>
      </c>
      <c r="D36" s="83">
        <v>6901.58</v>
      </c>
      <c r="E36" s="83">
        <v>9821</v>
      </c>
      <c r="F36" s="83">
        <v>9821</v>
      </c>
      <c r="G36" s="83">
        <v>9821</v>
      </c>
    </row>
    <row r="37" spans="1:7" x14ac:dyDescent="0.25">
      <c r="A37" s="83" t="s">
        <v>88</v>
      </c>
      <c r="B37" s="83"/>
      <c r="C37" s="83">
        <v>1028.5999999999999</v>
      </c>
      <c r="D37" s="83">
        <v>6901.58</v>
      </c>
      <c r="E37" s="83">
        <v>9821</v>
      </c>
      <c r="F37" s="83">
        <v>9821</v>
      </c>
      <c r="G37" s="83">
        <v>9821</v>
      </c>
    </row>
    <row r="38" spans="1:7" x14ac:dyDescent="0.25">
      <c r="A38" s="112" t="s">
        <v>80</v>
      </c>
      <c r="B38" s="112"/>
      <c r="C38" s="113">
        <v>891.68</v>
      </c>
      <c r="D38" s="113">
        <v>0</v>
      </c>
      <c r="E38" s="113">
        <v>0</v>
      </c>
      <c r="F38" s="113">
        <v>0</v>
      </c>
      <c r="G38" s="113">
        <v>0</v>
      </c>
    </row>
    <row r="39" spans="1:7" x14ac:dyDescent="0.25">
      <c r="A39" s="83" t="s">
        <v>87</v>
      </c>
      <c r="B39" s="83"/>
      <c r="C39" s="83">
        <v>891.68</v>
      </c>
      <c r="D39" s="83">
        <v>0</v>
      </c>
      <c r="E39" s="83">
        <v>0</v>
      </c>
      <c r="F39" s="83">
        <v>0</v>
      </c>
      <c r="G39" s="83">
        <v>0</v>
      </c>
    </row>
    <row r="40" spans="1:7" x14ac:dyDescent="0.25">
      <c r="A40" s="83" t="s">
        <v>88</v>
      </c>
      <c r="B40" s="83"/>
      <c r="C40" s="83">
        <v>891.68</v>
      </c>
      <c r="D40" s="83">
        <v>0</v>
      </c>
      <c r="E40" s="83">
        <v>0</v>
      </c>
      <c r="F40" s="83">
        <v>0</v>
      </c>
      <c r="G40" s="83">
        <v>0</v>
      </c>
    </row>
    <row r="41" spans="1:7" x14ac:dyDescent="0.25">
      <c r="A41" s="112" t="s">
        <v>95</v>
      </c>
      <c r="B41" s="112"/>
      <c r="C41" s="113">
        <v>1460.29</v>
      </c>
      <c r="D41" s="113">
        <v>265.45</v>
      </c>
      <c r="E41" s="113">
        <v>664</v>
      </c>
      <c r="F41" s="113">
        <v>664</v>
      </c>
      <c r="G41" s="113">
        <v>664</v>
      </c>
    </row>
    <row r="42" spans="1:7" x14ac:dyDescent="0.25">
      <c r="A42" s="83" t="s">
        <v>87</v>
      </c>
      <c r="B42" s="83"/>
      <c r="C42" s="83">
        <v>1460.29</v>
      </c>
      <c r="D42" s="83">
        <v>265.45</v>
      </c>
      <c r="E42" s="83">
        <v>664</v>
      </c>
      <c r="F42" s="83">
        <v>664</v>
      </c>
      <c r="G42" s="83">
        <v>664</v>
      </c>
    </row>
    <row r="43" spans="1:7" x14ac:dyDescent="0.25">
      <c r="A43" s="83" t="s">
        <v>88</v>
      </c>
      <c r="B43" s="83"/>
      <c r="C43" s="83">
        <v>1460.29</v>
      </c>
      <c r="D43" s="83">
        <v>265.45</v>
      </c>
      <c r="E43" s="83">
        <v>664</v>
      </c>
      <c r="F43" s="83">
        <v>664</v>
      </c>
      <c r="G43" s="83">
        <v>664</v>
      </c>
    </row>
    <row r="44" spans="1:7" x14ac:dyDescent="0.25">
      <c r="A44" s="112" t="s">
        <v>83</v>
      </c>
      <c r="B44" s="112"/>
      <c r="C44" s="113">
        <v>9958.7199999999993</v>
      </c>
      <c r="D44" s="113">
        <v>10617.82</v>
      </c>
      <c r="E44" s="113">
        <v>12874</v>
      </c>
      <c r="F44" s="113">
        <v>12874</v>
      </c>
      <c r="G44" s="113">
        <v>12874</v>
      </c>
    </row>
    <row r="45" spans="1:7" x14ac:dyDescent="0.25">
      <c r="A45" s="83" t="s">
        <v>78</v>
      </c>
      <c r="B45" s="83"/>
      <c r="C45" s="83">
        <v>416.99</v>
      </c>
      <c r="D45" s="83">
        <v>0</v>
      </c>
      <c r="E45" s="83">
        <v>0</v>
      </c>
      <c r="F45" s="83">
        <v>0</v>
      </c>
      <c r="G45" s="83">
        <v>0</v>
      </c>
    </row>
    <row r="46" spans="1:7" x14ac:dyDescent="0.25">
      <c r="A46" s="83" t="s">
        <v>79</v>
      </c>
      <c r="B46" s="83"/>
      <c r="C46" s="83">
        <v>416.99</v>
      </c>
      <c r="D46" s="83">
        <v>0</v>
      </c>
      <c r="E46" s="83">
        <v>0</v>
      </c>
      <c r="F46" s="83">
        <v>0</v>
      </c>
      <c r="G46" s="83">
        <v>0</v>
      </c>
    </row>
    <row r="47" spans="1:7" x14ac:dyDescent="0.25">
      <c r="A47" s="83" t="s">
        <v>87</v>
      </c>
      <c r="B47" s="83"/>
      <c r="C47" s="83">
        <v>9541.73</v>
      </c>
      <c r="D47" s="83">
        <v>10617.82</v>
      </c>
      <c r="E47" s="83">
        <v>12874</v>
      </c>
      <c r="F47" s="83">
        <v>12874</v>
      </c>
      <c r="G47" s="83">
        <v>12874</v>
      </c>
    </row>
    <row r="48" spans="1:7" x14ac:dyDescent="0.25">
      <c r="A48" s="83" t="s">
        <v>88</v>
      </c>
      <c r="B48" s="83"/>
      <c r="C48" s="83">
        <v>9541.73</v>
      </c>
      <c r="D48" s="83">
        <v>10617.82</v>
      </c>
      <c r="E48" s="83">
        <v>12874</v>
      </c>
      <c r="F48" s="83">
        <v>12874</v>
      </c>
      <c r="G48" s="83">
        <v>12874</v>
      </c>
    </row>
    <row r="49" spans="1:7" x14ac:dyDescent="0.25">
      <c r="A49" s="112" t="s">
        <v>89</v>
      </c>
      <c r="B49" s="112"/>
      <c r="C49" s="113">
        <v>530.89</v>
      </c>
      <c r="D49" s="113">
        <v>0</v>
      </c>
      <c r="E49" s="113">
        <v>0</v>
      </c>
      <c r="F49" s="113">
        <v>0</v>
      </c>
      <c r="G49" s="113">
        <v>133386</v>
      </c>
    </row>
    <row r="50" spans="1:7" x14ac:dyDescent="0.25">
      <c r="A50" s="83" t="s">
        <v>87</v>
      </c>
      <c r="B50" s="83"/>
      <c r="C50" s="83">
        <v>530.89</v>
      </c>
      <c r="D50" s="83">
        <v>0</v>
      </c>
      <c r="E50" s="83">
        <v>0</v>
      </c>
      <c r="F50" s="83">
        <v>0</v>
      </c>
      <c r="G50" s="83">
        <v>133386</v>
      </c>
    </row>
    <row r="51" spans="1:7" x14ac:dyDescent="0.25">
      <c r="A51" s="83" t="s">
        <v>88</v>
      </c>
      <c r="B51" s="83"/>
      <c r="C51" s="83">
        <v>530.89</v>
      </c>
      <c r="D51" s="83">
        <v>0</v>
      </c>
      <c r="E51" s="83">
        <v>0</v>
      </c>
      <c r="F51" s="83">
        <v>0</v>
      </c>
      <c r="G51" s="83">
        <v>133386</v>
      </c>
    </row>
    <row r="52" spans="1:7" x14ac:dyDescent="0.25">
      <c r="A52" s="108" t="s">
        <v>91</v>
      </c>
      <c r="B52" s="108"/>
      <c r="C52" s="109">
        <v>226055.26</v>
      </c>
      <c r="D52" s="109">
        <v>336517.34</v>
      </c>
      <c r="E52" s="109">
        <v>334962</v>
      </c>
      <c r="F52" s="109">
        <v>339192</v>
      </c>
      <c r="G52" s="109">
        <v>346538</v>
      </c>
    </row>
    <row r="53" spans="1:7" x14ac:dyDescent="0.25">
      <c r="A53" s="110" t="s">
        <v>92</v>
      </c>
      <c r="B53" s="110"/>
      <c r="C53" s="111">
        <v>3000.82</v>
      </c>
      <c r="D53" s="111">
        <v>12032.24</v>
      </c>
      <c r="E53" s="111">
        <v>9384</v>
      </c>
      <c r="F53" s="111">
        <v>9384</v>
      </c>
      <c r="G53" s="111">
        <v>9384</v>
      </c>
    </row>
    <row r="54" spans="1:7" x14ac:dyDescent="0.25">
      <c r="A54" s="112" t="s">
        <v>77</v>
      </c>
      <c r="B54" s="112"/>
      <c r="C54" s="113">
        <v>641.84</v>
      </c>
      <c r="D54" s="113">
        <v>4048.05</v>
      </c>
      <c r="E54" s="113">
        <v>4778</v>
      </c>
      <c r="F54" s="113">
        <v>4778</v>
      </c>
      <c r="G54" s="113">
        <v>4778</v>
      </c>
    </row>
    <row r="55" spans="1:7" x14ac:dyDescent="0.25">
      <c r="A55" s="83" t="s">
        <v>78</v>
      </c>
      <c r="B55" s="83"/>
      <c r="C55" s="83">
        <v>641.84</v>
      </c>
      <c r="D55" s="83">
        <v>4048.05</v>
      </c>
      <c r="E55" s="83">
        <v>4778</v>
      </c>
      <c r="F55" s="83">
        <v>4778</v>
      </c>
      <c r="G55" s="83">
        <v>4778</v>
      </c>
    </row>
    <row r="56" spans="1:7" x14ac:dyDescent="0.25">
      <c r="A56" s="83" t="s">
        <v>85</v>
      </c>
      <c r="B56" s="83"/>
      <c r="C56" s="83">
        <v>641.84</v>
      </c>
      <c r="D56" s="83">
        <v>1791.76</v>
      </c>
      <c r="E56" s="83">
        <v>2522</v>
      </c>
      <c r="F56" s="83">
        <v>2522</v>
      </c>
      <c r="G56" s="83">
        <v>2522</v>
      </c>
    </row>
    <row r="57" spans="1:7" x14ac:dyDescent="0.25">
      <c r="A57" s="83" t="s">
        <v>79</v>
      </c>
      <c r="B57" s="83"/>
      <c r="C57" s="83">
        <v>0</v>
      </c>
      <c r="D57" s="83">
        <v>2256.29</v>
      </c>
      <c r="E57" s="83">
        <v>2256</v>
      </c>
      <c r="F57" s="83">
        <v>2256</v>
      </c>
      <c r="G57" s="83">
        <v>2256</v>
      </c>
    </row>
    <row r="58" spans="1:7" x14ac:dyDescent="0.25">
      <c r="A58" s="112" t="s">
        <v>80</v>
      </c>
      <c r="B58" s="112"/>
      <c r="C58" s="113">
        <v>13.27</v>
      </c>
      <c r="D58" s="113">
        <v>1295.6300000000001</v>
      </c>
      <c r="E58" s="113">
        <v>1421</v>
      </c>
      <c r="F58" s="113">
        <v>1421</v>
      </c>
      <c r="G58" s="113">
        <v>1421</v>
      </c>
    </row>
    <row r="59" spans="1:7" x14ac:dyDescent="0.25">
      <c r="A59" s="83" t="s">
        <v>78</v>
      </c>
      <c r="B59" s="83"/>
      <c r="C59" s="83">
        <v>13.27</v>
      </c>
      <c r="D59" s="83">
        <v>1295.6300000000001</v>
      </c>
      <c r="E59" s="83">
        <v>1421</v>
      </c>
      <c r="F59" s="83">
        <v>1421</v>
      </c>
      <c r="G59" s="83">
        <v>1421</v>
      </c>
    </row>
    <row r="60" spans="1:7" x14ac:dyDescent="0.25">
      <c r="A60" s="83" t="s">
        <v>79</v>
      </c>
      <c r="B60" s="83"/>
      <c r="C60" s="83">
        <v>13.27</v>
      </c>
      <c r="D60" s="83">
        <v>1295.6300000000001</v>
      </c>
      <c r="E60" s="83">
        <v>1421</v>
      </c>
      <c r="F60" s="83">
        <v>1421</v>
      </c>
      <c r="G60" s="83">
        <v>1421</v>
      </c>
    </row>
    <row r="61" spans="1:7" x14ac:dyDescent="0.25">
      <c r="A61" s="112" t="s">
        <v>83</v>
      </c>
      <c r="B61" s="112"/>
      <c r="C61" s="113">
        <v>2345.71</v>
      </c>
      <c r="D61" s="113">
        <v>3171.41</v>
      </c>
      <c r="E61" s="113">
        <v>0</v>
      </c>
      <c r="F61" s="113">
        <v>0</v>
      </c>
      <c r="G61" s="113">
        <v>0</v>
      </c>
    </row>
    <row r="62" spans="1:7" x14ac:dyDescent="0.25">
      <c r="A62" s="83" t="s">
        <v>78</v>
      </c>
      <c r="B62" s="83"/>
      <c r="C62" s="83">
        <v>2345.71</v>
      </c>
      <c r="D62" s="83">
        <v>3171.41</v>
      </c>
      <c r="E62" s="83">
        <v>0</v>
      </c>
      <c r="F62" s="83">
        <v>0</v>
      </c>
      <c r="G62" s="83">
        <v>0</v>
      </c>
    </row>
    <row r="63" spans="1:7" x14ac:dyDescent="0.25">
      <c r="A63" s="83" t="s">
        <v>79</v>
      </c>
      <c r="B63" s="83"/>
      <c r="C63" s="83">
        <v>2345.71</v>
      </c>
      <c r="D63" s="83">
        <v>1970.8</v>
      </c>
      <c r="E63" s="83">
        <v>0</v>
      </c>
      <c r="F63" s="83">
        <v>0</v>
      </c>
      <c r="G63" s="83">
        <v>0</v>
      </c>
    </row>
    <row r="64" spans="1:7" x14ac:dyDescent="0.25">
      <c r="A64" s="83" t="s">
        <v>93</v>
      </c>
      <c r="B64" s="83"/>
      <c r="C64" s="83">
        <v>0</v>
      </c>
      <c r="D64" s="83">
        <v>1200.6099999999999</v>
      </c>
      <c r="E64" s="83">
        <v>0</v>
      </c>
      <c r="F64" s="83">
        <v>0</v>
      </c>
      <c r="G64" s="83">
        <v>0</v>
      </c>
    </row>
    <row r="65" spans="1:7" x14ac:dyDescent="0.25">
      <c r="A65" s="112" t="s">
        <v>89</v>
      </c>
      <c r="B65" s="112"/>
      <c r="C65" s="113">
        <v>0</v>
      </c>
      <c r="D65" s="113">
        <v>3517.15</v>
      </c>
      <c r="E65" s="113">
        <v>3185</v>
      </c>
      <c r="F65" s="113">
        <v>3185</v>
      </c>
      <c r="G65" s="113">
        <v>3185</v>
      </c>
    </row>
    <row r="66" spans="1:7" x14ac:dyDescent="0.25">
      <c r="A66" s="83" t="s">
        <v>78</v>
      </c>
      <c r="B66" s="83"/>
      <c r="C66" s="83">
        <v>0</v>
      </c>
      <c r="D66" s="83">
        <v>3517.15</v>
      </c>
      <c r="E66" s="83">
        <v>3185</v>
      </c>
      <c r="F66" s="83">
        <v>3185</v>
      </c>
      <c r="G66" s="83">
        <v>3185</v>
      </c>
    </row>
    <row r="67" spans="1:7" x14ac:dyDescent="0.25">
      <c r="A67" s="83" t="s">
        <v>79</v>
      </c>
      <c r="B67" s="83"/>
      <c r="C67" s="83">
        <v>0</v>
      </c>
      <c r="D67" s="83">
        <v>3517.15</v>
      </c>
      <c r="E67" s="83">
        <v>3185</v>
      </c>
      <c r="F67" s="83">
        <v>3185</v>
      </c>
      <c r="G67" s="83">
        <v>3185</v>
      </c>
    </row>
    <row r="68" spans="1:7" x14ac:dyDescent="0.25">
      <c r="A68" s="110" t="s">
        <v>94</v>
      </c>
      <c r="B68" s="110"/>
      <c r="C68" s="111">
        <v>155563.17000000001</v>
      </c>
      <c r="D68" s="111">
        <v>180177.84</v>
      </c>
      <c r="E68" s="111">
        <v>198155</v>
      </c>
      <c r="F68" s="111">
        <v>211735</v>
      </c>
      <c r="G68" s="111">
        <v>219081</v>
      </c>
    </row>
    <row r="69" spans="1:7" x14ac:dyDescent="0.25">
      <c r="A69" s="112" t="s">
        <v>77</v>
      </c>
      <c r="B69" s="112"/>
      <c r="C69" s="113">
        <v>77976.509999999995</v>
      </c>
      <c r="D69" s="113">
        <v>111088.99</v>
      </c>
      <c r="E69" s="113">
        <v>114672</v>
      </c>
      <c r="F69" s="113">
        <v>128252</v>
      </c>
      <c r="G69" s="113">
        <v>135598</v>
      </c>
    </row>
    <row r="70" spans="1:7" x14ac:dyDescent="0.25">
      <c r="A70" s="83" t="s">
        <v>78</v>
      </c>
      <c r="B70" s="83"/>
      <c r="C70" s="83">
        <v>77976.509999999995</v>
      </c>
      <c r="D70" s="83">
        <v>111088.99</v>
      </c>
      <c r="E70" s="83">
        <v>114672</v>
      </c>
      <c r="F70" s="83">
        <v>128252</v>
      </c>
      <c r="G70" s="83">
        <v>135598</v>
      </c>
    </row>
    <row r="71" spans="1:7" x14ac:dyDescent="0.25">
      <c r="A71" s="83" t="s">
        <v>85</v>
      </c>
      <c r="B71" s="83"/>
      <c r="C71" s="83">
        <v>61562.78</v>
      </c>
      <c r="D71" s="83">
        <v>83880.81</v>
      </c>
      <c r="E71" s="83">
        <v>75917</v>
      </c>
      <c r="F71" s="83">
        <v>89497</v>
      </c>
      <c r="G71" s="83">
        <v>94497</v>
      </c>
    </row>
    <row r="72" spans="1:7" x14ac:dyDescent="0.25">
      <c r="A72" s="83" t="s">
        <v>79</v>
      </c>
      <c r="B72" s="83"/>
      <c r="C72" s="83">
        <v>16413.73</v>
      </c>
      <c r="D72" s="83">
        <v>27208.18</v>
      </c>
      <c r="E72" s="83">
        <v>38755</v>
      </c>
      <c r="F72" s="83">
        <v>38755</v>
      </c>
      <c r="G72" s="83">
        <v>41101</v>
      </c>
    </row>
    <row r="73" spans="1:7" x14ac:dyDescent="0.25">
      <c r="A73" s="112" t="s">
        <v>95</v>
      </c>
      <c r="B73" s="112"/>
      <c r="C73" s="113">
        <v>77586.66</v>
      </c>
      <c r="D73" s="113">
        <v>69088.850000000006</v>
      </c>
      <c r="E73" s="113">
        <v>83483</v>
      </c>
      <c r="F73" s="113">
        <v>83483</v>
      </c>
      <c r="G73" s="113">
        <v>83483</v>
      </c>
    </row>
    <row r="74" spans="1:7" x14ac:dyDescent="0.25">
      <c r="A74" s="83" t="s">
        <v>78</v>
      </c>
      <c r="B74" s="83"/>
      <c r="C74" s="83">
        <v>68027.75</v>
      </c>
      <c r="D74" s="83">
        <v>68425.240000000005</v>
      </c>
      <c r="E74" s="83">
        <v>77509</v>
      </c>
      <c r="F74" s="83">
        <v>77509</v>
      </c>
      <c r="G74" s="83">
        <v>77509</v>
      </c>
    </row>
    <row r="75" spans="1:7" x14ac:dyDescent="0.25">
      <c r="A75" s="83" t="s">
        <v>85</v>
      </c>
      <c r="B75" s="83"/>
      <c r="C75" s="83">
        <v>5889.88</v>
      </c>
      <c r="D75" s="83">
        <v>5780.07</v>
      </c>
      <c r="E75" s="83">
        <v>8627</v>
      </c>
      <c r="F75" s="83">
        <v>8627</v>
      </c>
      <c r="G75" s="83">
        <v>8627</v>
      </c>
    </row>
    <row r="76" spans="1:7" x14ac:dyDescent="0.25">
      <c r="A76" s="83" t="s">
        <v>79</v>
      </c>
      <c r="B76" s="83"/>
      <c r="C76" s="83">
        <v>62137.87</v>
      </c>
      <c r="D76" s="83">
        <v>62645.17</v>
      </c>
      <c r="E76" s="83">
        <v>68882</v>
      </c>
      <c r="F76" s="83">
        <v>68882</v>
      </c>
      <c r="G76" s="83">
        <v>68882</v>
      </c>
    </row>
    <row r="77" spans="1:7" x14ac:dyDescent="0.25">
      <c r="A77" s="83" t="s">
        <v>87</v>
      </c>
      <c r="B77" s="83"/>
      <c r="C77" s="83">
        <v>9558.91</v>
      </c>
      <c r="D77" s="83">
        <v>663.61</v>
      </c>
      <c r="E77" s="83">
        <v>5974</v>
      </c>
      <c r="F77" s="83">
        <v>5974</v>
      </c>
      <c r="G77" s="83">
        <v>5974</v>
      </c>
    </row>
    <row r="78" spans="1:7" x14ac:dyDescent="0.25">
      <c r="A78" s="83" t="s">
        <v>88</v>
      </c>
      <c r="B78" s="83"/>
      <c r="C78" s="83">
        <v>9558.91</v>
      </c>
      <c r="D78" s="83">
        <v>663.61</v>
      </c>
      <c r="E78" s="83">
        <v>5974</v>
      </c>
      <c r="F78" s="83">
        <v>5974</v>
      </c>
      <c r="G78" s="83">
        <v>5974</v>
      </c>
    </row>
    <row r="79" spans="1:7" x14ac:dyDescent="0.25">
      <c r="A79" s="110" t="s">
        <v>96</v>
      </c>
      <c r="B79" s="110"/>
      <c r="C79" s="111">
        <v>11600.01</v>
      </c>
      <c r="D79" s="111">
        <v>34939.42</v>
      </c>
      <c r="E79" s="111">
        <v>40108</v>
      </c>
      <c r="F79" s="111">
        <v>40109</v>
      </c>
      <c r="G79" s="111">
        <v>40109</v>
      </c>
    </row>
    <row r="80" spans="1:7" x14ac:dyDescent="0.25">
      <c r="A80" s="112" t="s">
        <v>77</v>
      </c>
      <c r="B80" s="112"/>
      <c r="C80" s="113">
        <v>1911.2</v>
      </c>
      <c r="D80" s="113">
        <v>3583.52</v>
      </c>
      <c r="E80" s="113">
        <v>3583</v>
      </c>
      <c r="F80" s="113">
        <v>3583</v>
      </c>
      <c r="G80" s="113">
        <v>3583</v>
      </c>
    </row>
    <row r="81" spans="1:7" x14ac:dyDescent="0.25">
      <c r="A81" s="83" t="s">
        <v>78</v>
      </c>
      <c r="B81" s="83"/>
      <c r="C81" s="83">
        <v>1911.2</v>
      </c>
      <c r="D81" s="83">
        <v>3583.52</v>
      </c>
      <c r="E81" s="83">
        <v>3583</v>
      </c>
      <c r="F81" s="83">
        <v>3583</v>
      </c>
      <c r="G81" s="83">
        <v>3583</v>
      </c>
    </row>
    <row r="82" spans="1:7" x14ac:dyDescent="0.25">
      <c r="A82" s="83" t="s">
        <v>79</v>
      </c>
      <c r="B82" s="83"/>
      <c r="C82" s="83">
        <v>1911.2</v>
      </c>
      <c r="D82" s="83">
        <v>2256.29</v>
      </c>
      <c r="E82" s="83">
        <v>2256</v>
      </c>
      <c r="F82" s="83">
        <v>2256</v>
      </c>
      <c r="G82" s="83">
        <v>2256</v>
      </c>
    </row>
    <row r="83" spans="1:7" x14ac:dyDescent="0.25">
      <c r="A83" s="83" t="s">
        <v>84</v>
      </c>
      <c r="B83" s="83"/>
      <c r="C83" s="83">
        <v>0</v>
      </c>
      <c r="D83" s="83">
        <v>1327.23</v>
      </c>
      <c r="E83" s="83">
        <v>1327</v>
      </c>
      <c r="F83" s="83">
        <v>1327</v>
      </c>
      <c r="G83" s="83">
        <v>1327</v>
      </c>
    </row>
    <row r="84" spans="1:7" x14ac:dyDescent="0.25">
      <c r="A84" s="112" t="s">
        <v>95</v>
      </c>
      <c r="B84" s="112"/>
      <c r="C84" s="113">
        <v>9516.7999999999993</v>
      </c>
      <c r="D84" s="113">
        <v>15661.28</v>
      </c>
      <c r="E84" s="113">
        <v>16988</v>
      </c>
      <c r="F84" s="113">
        <v>16989</v>
      </c>
      <c r="G84" s="113">
        <v>16989</v>
      </c>
    </row>
    <row r="85" spans="1:7" x14ac:dyDescent="0.25">
      <c r="A85" s="83" t="s">
        <v>78</v>
      </c>
      <c r="B85" s="83"/>
      <c r="C85" s="83">
        <v>9516.7999999999993</v>
      </c>
      <c r="D85" s="83">
        <v>15661.28</v>
      </c>
      <c r="E85" s="83">
        <v>16988</v>
      </c>
      <c r="F85" s="83">
        <v>16989</v>
      </c>
      <c r="G85" s="83">
        <v>16989</v>
      </c>
    </row>
    <row r="86" spans="1:7" x14ac:dyDescent="0.25">
      <c r="A86" s="83" t="s">
        <v>79</v>
      </c>
      <c r="B86" s="83"/>
      <c r="C86" s="83">
        <v>9516.7999999999993</v>
      </c>
      <c r="D86" s="83">
        <v>15263.11</v>
      </c>
      <c r="E86" s="83">
        <v>16591</v>
      </c>
      <c r="F86" s="83">
        <v>16591</v>
      </c>
      <c r="G86" s="83">
        <v>16591</v>
      </c>
    </row>
    <row r="87" spans="1:7" x14ac:dyDescent="0.25">
      <c r="A87" s="83" t="s">
        <v>84</v>
      </c>
      <c r="B87" s="83"/>
      <c r="C87" s="83">
        <v>0</v>
      </c>
      <c r="D87" s="83">
        <v>398.17</v>
      </c>
      <c r="E87" s="83">
        <v>397</v>
      </c>
      <c r="F87" s="83">
        <v>398</v>
      </c>
      <c r="G87" s="83">
        <v>398</v>
      </c>
    </row>
    <row r="88" spans="1:7" x14ac:dyDescent="0.25">
      <c r="A88" s="112" t="s">
        <v>83</v>
      </c>
      <c r="B88" s="112"/>
      <c r="C88" s="113">
        <v>172.01</v>
      </c>
      <c r="D88" s="113">
        <v>15429.17</v>
      </c>
      <c r="E88" s="113">
        <v>19537</v>
      </c>
      <c r="F88" s="113">
        <v>19537</v>
      </c>
      <c r="G88" s="113">
        <v>19537</v>
      </c>
    </row>
    <row r="89" spans="1:7" x14ac:dyDescent="0.25">
      <c r="A89" s="83" t="s">
        <v>78</v>
      </c>
      <c r="B89" s="83"/>
      <c r="C89" s="83">
        <v>172.01</v>
      </c>
      <c r="D89" s="83">
        <v>15429.17</v>
      </c>
      <c r="E89" s="83">
        <v>19537</v>
      </c>
      <c r="F89" s="83">
        <v>19537</v>
      </c>
      <c r="G89" s="83">
        <v>19537</v>
      </c>
    </row>
    <row r="90" spans="1:7" x14ac:dyDescent="0.25">
      <c r="A90" s="83" t="s">
        <v>85</v>
      </c>
      <c r="B90" s="83"/>
      <c r="C90" s="83">
        <v>172.01</v>
      </c>
      <c r="D90" s="83">
        <v>756.52</v>
      </c>
      <c r="E90" s="83">
        <v>757</v>
      </c>
      <c r="F90" s="83">
        <v>757</v>
      </c>
      <c r="G90" s="83">
        <v>757</v>
      </c>
    </row>
    <row r="91" spans="1:7" x14ac:dyDescent="0.25">
      <c r="A91" s="83" t="s">
        <v>79</v>
      </c>
      <c r="B91" s="83"/>
      <c r="C91" s="83">
        <v>0</v>
      </c>
      <c r="D91" s="83">
        <v>14009.04</v>
      </c>
      <c r="E91" s="83">
        <v>18116</v>
      </c>
      <c r="F91" s="83">
        <v>18116</v>
      </c>
      <c r="G91" s="83">
        <v>18116</v>
      </c>
    </row>
    <row r="92" spans="1:7" x14ac:dyDescent="0.25">
      <c r="A92" s="83" t="s">
        <v>84</v>
      </c>
      <c r="B92" s="83"/>
      <c r="C92" s="83">
        <v>0</v>
      </c>
      <c r="D92" s="83">
        <v>663.61</v>
      </c>
      <c r="E92" s="83">
        <v>664</v>
      </c>
      <c r="F92" s="83">
        <v>664</v>
      </c>
      <c r="G92" s="83">
        <v>664</v>
      </c>
    </row>
    <row r="93" spans="1:7" x14ac:dyDescent="0.25">
      <c r="A93" s="112" t="s">
        <v>90</v>
      </c>
      <c r="B93" s="112"/>
      <c r="C93" s="113">
        <v>0</v>
      </c>
      <c r="D93" s="113">
        <v>265.45</v>
      </c>
      <c r="E93" s="113">
        <v>0</v>
      </c>
      <c r="F93" s="113">
        <v>0</v>
      </c>
      <c r="G93" s="113">
        <v>0</v>
      </c>
    </row>
    <row r="94" spans="1:7" x14ac:dyDescent="0.25">
      <c r="A94" s="83" t="s">
        <v>78</v>
      </c>
      <c r="B94" s="83"/>
      <c r="C94" s="83">
        <v>0</v>
      </c>
      <c r="D94" s="83">
        <v>265.45</v>
      </c>
      <c r="E94" s="83">
        <v>0</v>
      </c>
      <c r="F94" s="83">
        <v>0</v>
      </c>
      <c r="G94" s="83">
        <v>0</v>
      </c>
    </row>
    <row r="95" spans="1:7" x14ac:dyDescent="0.25">
      <c r="A95" s="83" t="s">
        <v>79</v>
      </c>
      <c r="B95" s="83"/>
      <c r="C95" s="83">
        <v>0</v>
      </c>
      <c r="D95" s="83">
        <v>265.45</v>
      </c>
      <c r="E95" s="83">
        <v>0</v>
      </c>
      <c r="F95" s="83">
        <v>0</v>
      </c>
      <c r="G95" s="83">
        <v>0</v>
      </c>
    </row>
    <row r="96" spans="1:7" x14ac:dyDescent="0.25">
      <c r="A96" s="110" t="s">
        <v>97</v>
      </c>
      <c r="B96" s="110"/>
      <c r="C96" s="111">
        <v>0</v>
      </c>
      <c r="D96" s="111">
        <v>1039.48</v>
      </c>
      <c r="E96" s="111">
        <v>0</v>
      </c>
      <c r="F96" s="111">
        <v>0</v>
      </c>
      <c r="G96" s="111">
        <v>0</v>
      </c>
    </row>
    <row r="97" spans="1:7" x14ac:dyDescent="0.25">
      <c r="A97" s="112" t="s">
        <v>98</v>
      </c>
      <c r="B97" s="112"/>
      <c r="C97" s="113">
        <v>0</v>
      </c>
      <c r="D97" s="113">
        <v>1039.48</v>
      </c>
      <c r="E97" s="113">
        <v>0</v>
      </c>
      <c r="F97" s="113">
        <v>0</v>
      </c>
      <c r="G97" s="113">
        <v>0</v>
      </c>
    </row>
    <row r="98" spans="1:7" x14ac:dyDescent="0.25">
      <c r="A98" s="83" t="s">
        <v>78</v>
      </c>
      <c r="B98" s="83"/>
      <c r="C98" s="83">
        <v>0</v>
      </c>
      <c r="D98" s="83">
        <v>1039.48</v>
      </c>
      <c r="E98" s="83">
        <v>0</v>
      </c>
      <c r="F98" s="83">
        <v>0</v>
      </c>
      <c r="G98" s="83">
        <v>0</v>
      </c>
    </row>
    <row r="99" spans="1:7" x14ac:dyDescent="0.25">
      <c r="A99" s="83" t="s">
        <v>79</v>
      </c>
      <c r="B99" s="83"/>
      <c r="C99" s="83">
        <v>0</v>
      </c>
      <c r="D99" s="83">
        <v>885.26</v>
      </c>
      <c r="E99" s="83">
        <v>0</v>
      </c>
      <c r="F99" s="83">
        <v>0</v>
      </c>
      <c r="G99" s="83">
        <v>0</v>
      </c>
    </row>
    <row r="100" spans="1:7" x14ac:dyDescent="0.25">
      <c r="A100" s="83" t="s">
        <v>84</v>
      </c>
      <c r="B100" s="83"/>
      <c r="C100" s="83">
        <v>0</v>
      </c>
      <c r="D100" s="83">
        <v>154.22</v>
      </c>
      <c r="E100" s="83">
        <v>0</v>
      </c>
      <c r="F100" s="83">
        <v>0</v>
      </c>
      <c r="G100" s="83">
        <v>0</v>
      </c>
    </row>
    <row r="101" spans="1:7" x14ac:dyDescent="0.25">
      <c r="A101" s="110" t="s">
        <v>99</v>
      </c>
      <c r="B101" s="110"/>
      <c r="C101" s="111">
        <v>3430.23</v>
      </c>
      <c r="D101" s="111">
        <v>6636.14</v>
      </c>
      <c r="E101" s="111">
        <v>5291</v>
      </c>
      <c r="F101" s="111">
        <v>5571</v>
      </c>
      <c r="G101" s="111">
        <v>5571</v>
      </c>
    </row>
    <row r="102" spans="1:7" x14ac:dyDescent="0.25">
      <c r="A102" s="112" t="s">
        <v>100</v>
      </c>
      <c r="B102" s="112"/>
      <c r="C102" s="113">
        <v>3430.23</v>
      </c>
      <c r="D102" s="113">
        <v>6636.14</v>
      </c>
      <c r="E102" s="113">
        <v>5291</v>
      </c>
      <c r="F102" s="113">
        <v>5571</v>
      </c>
      <c r="G102" s="113">
        <v>5571</v>
      </c>
    </row>
    <row r="103" spans="1:7" x14ac:dyDescent="0.25">
      <c r="A103" s="83" t="s">
        <v>78</v>
      </c>
      <c r="B103" s="83"/>
      <c r="C103" s="83">
        <v>3430.23</v>
      </c>
      <c r="D103" s="83">
        <v>6636.14</v>
      </c>
      <c r="E103" s="83">
        <v>5291</v>
      </c>
      <c r="F103" s="83">
        <v>5571</v>
      </c>
      <c r="G103" s="83">
        <v>5571</v>
      </c>
    </row>
    <row r="104" spans="1:7" x14ac:dyDescent="0.25">
      <c r="A104" s="83" t="s">
        <v>79</v>
      </c>
      <c r="B104" s="83"/>
      <c r="C104" s="83">
        <v>3430.23</v>
      </c>
      <c r="D104" s="83">
        <v>6636.14</v>
      </c>
      <c r="E104" s="83">
        <v>5291</v>
      </c>
      <c r="F104" s="83">
        <v>5571</v>
      </c>
      <c r="G104" s="83">
        <v>5571</v>
      </c>
    </row>
    <row r="105" spans="1:7" x14ac:dyDescent="0.25">
      <c r="A105" s="110" t="s">
        <v>101</v>
      </c>
      <c r="B105" s="110"/>
      <c r="C105" s="111">
        <v>36525.39</v>
      </c>
      <c r="D105" s="111">
        <v>0</v>
      </c>
      <c r="E105" s="111">
        <v>0</v>
      </c>
      <c r="F105" s="111">
        <v>0</v>
      </c>
      <c r="G105" s="111">
        <v>0</v>
      </c>
    </row>
    <row r="106" spans="1:7" x14ac:dyDescent="0.25">
      <c r="A106" s="112" t="s">
        <v>77</v>
      </c>
      <c r="B106" s="112"/>
      <c r="C106" s="113">
        <v>27131.47</v>
      </c>
      <c r="D106" s="113">
        <v>0</v>
      </c>
      <c r="E106" s="113">
        <v>0</v>
      </c>
      <c r="F106" s="113">
        <v>0</v>
      </c>
      <c r="G106" s="113">
        <v>0</v>
      </c>
    </row>
    <row r="107" spans="1:7" x14ac:dyDescent="0.25">
      <c r="A107" s="83" t="s">
        <v>78</v>
      </c>
      <c r="B107" s="83"/>
      <c r="C107" s="83">
        <v>27131.47</v>
      </c>
      <c r="D107" s="83">
        <v>0</v>
      </c>
      <c r="E107" s="83">
        <v>0</v>
      </c>
      <c r="F107" s="83">
        <v>0</v>
      </c>
      <c r="G107" s="83">
        <v>0</v>
      </c>
    </row>
    <row r="108" spans="1:7" x14ac:dyDescent="0.25">
      <c r="A108" s="83" t="s">
        <v>85</v>
      </c>
      <c r="B108" s="83"/>
      <c r="C108" s="83">
        <v>25526.13</v>
      </c>
      <c r="D108" s="83">
        <v>0</v>
      </c>
      <c r="E108" s="83">
        <v>0</v>
      </c>
      <c r="F108" s="83">
        <v>0</v>
      </c>
      <c r="G108" s="83">
        <v>0</v>
      </c>
    </row>
    <row r="109" spans="1:7" x14ac:dyDescent="0.25">
      <c r="A109" s="83" t="s">
        <v>79</v>
      </c>
      <c r="B109" s="83"/>
      <c r="C109" s="83">
        <v>1605.34</v>
      </c>
      <c r="D109" s="83">
        <v>0</v>
      </c>
      <c r="E109" s="83">
        <v>0</v>
      </c>
      <c r="F109" s="83">
        <v>0</v>
      </c>
      <c r="G109" s="83">
        <v>0</v>
      </c>
    </row>
    <row r="110" spans="1:7" x14ac:dyDescent="0.25">
      <c r="A110" s="112" t="s">
        <v>100</v>
      </c>
      <c r="B110" s="112"/>
      <c r="C110" s="113">
        <v>9393.92</v>
      </c>
      <c r="D110" s="113">
        <v>0</v>
      </c>
      <c r="E110" s="113">
        <v>0</v>
      </c>
      <c r="F110" s="113">
        <v>0</v>
      </c>
      <c r="G110" s="113">
        <v>0</v>
      </c>
    </row>
    <row r="111" spans="1:7" x14ac:dyDescent="0.25">
      <c r="A111" s="83" t="s">
        <v>78</v>
      </c>
      <c r="B111" s="83"/>
      <c r="C111" s="83">
        <v>9393.92</v>
      </c>
      <c r="D111" s="83">
        <v>0</v>
      </c>
      <c r="E111" s="83">
        <v>0</v>
      </c>
      <c r="F111" s="83">
        <v>0</v>
      </c>
      <c r="G111" s="83">
        <v>0</v>
      </c>
    </row>
    <row r="112" spans="1:7" x14ac:dyDescent="0.25">
      <c r="A112" s="83" t="s">
        <v>85</v>
      </c>
      <c r="B112" s="83"/>
      <c r="C112" s="83">
        <v>9025.16</v>
      </c>
      <c r="D112" s="83">
        <v>0</v>
      </c>
      <c r="E112" s="83">
        <v>0</v>
      </c>
      <c r="F112" s="83">
        <v>0</v>
      </c>
      <c r="G112" s="83">
        <v>0</v>
      </c>
    </row>
    <row r="113" spans="1:7" x14ac:dyDescent="0.25">
      <c r="A113" s="83" t="s">
        <v>79</v>
      </c>
      <c r="B113" s="83"/>
      <c r="C113" s="83">
        <v>368.76</v>
      </c>
      <c r="D113" s="83">
        <v>0</v>
      </c>
      <c r="E113" s="83">
        <v>0</v>
      </c>
      <c r="F113" s="83">
        <v>0</v>
      </c>
      <c r="G113" s="83">
        <v>0</v>
      </c>
    </row>
    <row r="114" spans="1:7" x14ac:dyDescent="0.25">
      <c r="A114" s="110" t="s">
        <v>102</v>
      </c>
      <c r="B114" s="110"/>
      <c r="C114" s="111">
        <v>0</v>
      </c>
      <c r="D114" s="111">
        <v>46320.26</v>
      </c>
      <c r="E114" s="111">
        <v>42736</v>
      </c>
      <c r="F114" s="111">
        <v>72393</v>
      </c>
      <c r="G114" s="111">
        <v>72393</v>
      </c>
    </row>
    <row r="115" spans="1:7" x14ac:dyDescent="0.25">
      <c r="A115" s="112" t="s">
        <v>77</v>
      </c>
      <c r="B115" s="112"/>
      <c r="C115" s="113">
        <v>0</v>
      </c>
      <c r="D115" s="113">
        <v>46320.26</v>
      </c>
      <c r="E115" s="113">
        <v>42736</v>
      </c>
      <c r="F115" s="113">
        <v>72393</v>
      </c>
      <c r="G115" s="113">
        <v>72393</v>
      </c>
    </row>
    <row r="116" spans="1:7" x14ac:dyDescent="0.25">
      <c r="A116" s="83" t="s">
        <v>78</v>
      </c>
      <c r="B116" s="83"/>
      <c r="C116" s="83">
        <v>0</v>
      </c>
      <c r="D116" s="83">
        <v>46320.26</v>
      </c>
      <c r="E116" s="83">
        <v>42736</v>
      </c>
      <c r="F116" s="83">
        <v>72393</v>
      </c>
      <c r="G116" s="83">
        <v>72393</v>
      </c>
    </row>
    <row r="117" spans="1:7" x14ac:dyDescent="0.25">
      <c r="A117" s="83" t="s">
        <v>85</v>
      </c>
      <c r="B117" s="83"/>
      <c r="C117" s="83">
        <v>0</v>
      </c>
      <c r="D117" s="83">
        <v>38091.449999999997</v>
      </c>
      <c r="E117" s="83">
        <v>36100</v>
      </c>
      <c r="F117" s="83">
        <v>61711</v>
      </c>
      <c r="G117" s="83">
        <v>61711</v>
      </c>
    </row>
    <row r="118" spans="1:7" x14ac:dyDescent="0.25">
      <c r="A118" s="83" t="s">
        <v>79</v>
      </c>
      <c r="B118" s="83"/>
      <c r="C118" s="83">
        <v>0</v>
      </c>
      <c r="D118" s="83">
        <v>8228.81</v>
      </c>
      <c r="E118" s="83">
        <v>6636</v>
      </c>
      <c r="F118" s="83">
        <v>10682</v>
      </c>
      <c r="G118" s="83">
        <v>10682</v>
      </c>
    </row>
    <row r="119" spans="1:7" x14ac:dyDescent="0.25">
      <c r="A119" s="110" t="s">
        <v>122</v>
      </c>
      <c r="B119" s="110"/>
      <c r="C119" s="111">
        <v>0</v>
      </c>
      <c r="D119" s="111">
        <v>14732.23</v>
      </c>
      <c r="E119" s="111">
        <v>0</v>
      </c>
      <c r="F119" s="111">
        <v>0</v>
      </c>
      <c r="G119" s="111">
        <v>0</v>
      </c>
    </row>
    <row r="120" spans="1:7" x14ac:dyDescent="0.25">
      <c r="A120" s="112" t="s">
        <v>80</v>
      </c>
      <c r="B120" s="112"/>
      <c r="C120" s="113">
        <v>0</v>
      </c>
      <c r="D120" s="113">
        <v>132.72</v>
      </c>
      <c r="E120" s="113">
        <v>0</v>
      </c>
      <c r="F120" s="113">
        <v>0</v>
      </c>
      <c r="G120" s="113">
        <v>0</v>
      </c>
    </row>
    <row r="121" spans="1:7" x14ac:dyDescent="0.25">
      <c r="A121" s="83" t="s">
        <v>78</v>
      </c>
      <c r="B121" s="83"/>
      <c r="C121" s="83">
        <v>0</v>
      </c>
      <c r="D121" s="83">
        <v>132.72</v>
      </c>
      <c r="E121" s="83">
        <v>0</v>
      </c>
      <c r="F121" s="83">
        <v>0</v>
      </c>
      <c r="G121" s="83">
        <v>0</v>
      </c>
    </row>
    <row r="122" spans="1:7" x14ac:dyDescent="0.25">
      <c r="A122" s="83" t="s">
        <v>85</v>
      </c>
      <c r="B122" s="83"/>
      <c r="C122" s="83">
        <v>0</v>
      </c>
      <c r="D122" s="83">
        <v>132.72</v>
      </c>
      <c r="E122" s="83">
        <v>0</v>
      </c>
      <c r="F122" s="83">
        <v>0</v>
      </c>
      <c r="G122" s="83">
        <v>0</v>
      </c>
    </row>
    <row r="123" spans="1:7" x14ac:dyDescent="0.25">
      <c r="A123" s="112" t="s">
        <v>83</v>
      </c>
      <c r="B123" s="112"/>
      <c r="C123" s="113">
        <v>0</v>
      </c>
      <c r="D123" s="113">
        <v>14599.51</v>
      </c>
      <c r="E123" s="113">
        <v>0</v>
      </c>
      <c r="F123" s="113">
        <v>0</v>
      </c>
      <c r="G123" s="113">
        <v>0</v>
      </c>
    </row>
    <row r="124" spans="1:7" x14ac:dyDescent="0.25">
      <c r="A124" s="83" t="s">
        <v>78</v>
      </c>
      <c r="B124" s="83"/>
      <c r="C124" s="83">
        <v>0</v>
      </c>
      <c r="D124" s="83">
        <v>14599.51</v>
      </c>
      <c r="E124" s="83">
        <v>0</v>
      </c>
      <c r="F124" s="83">
        <v>0</v>
      </c>
      <c r="G124" s="83">
        <v>0</v>
      </c>
    </row>
    <row r="125" spans="1:7" x14ac:dyDescent="0.25">
      <c r="A125" s="83" t="s">
        <v>85</v>
      </c>
      <c r="B125" s="83"/>
      <c r="C125" s="83">
        <v>0</v>
      </c>
      <c r="D125" s="83">
        <v>13139.56</v>
      </c>
      <c r="E125" s="83">
        <v>0</v>
      </c>
      <c r="F125" s="83">
        <v>0</v>
      </c>
      <c r="G125" s="83">
        <v>0</v>
      </c>
    </row>
    <row r="126" spans="1:7" x14ac:dyDescent="0.25">
      <c r="A126" s="83" t="s">
        <v>79</v>
      </c>
      <c r="B126" s="83"/>
      <c r="C126" s="83">
        <v>0</v>
      </c>
      <c r="D126" s="83">
        <v>1459.95</v>
      </c>
      <c r="E126" s="83">
        <v>0</v>
      </c>
      <c r="F126" s="83">
        <v>0</v>
      </c>
      <c r="G126" s="83">
        <v>0</v>
      </c>
    </row>
    <row r="127" spans="1:7" x14ac:dyDescent="0.25">
      <c r="A127" s="110" t="s">
        <v>123</v>
      </c>
      <c r="B127" s="110"/>
      <c r="C127" s="111">
        <v>15935.64</v>
      </c>
      <c r="D127" s="111">
        <v>40639.730000000003</v>
      </c>
      <c r="E127" s="111">
        <v>0</v>
      </c>
      <c r="F127" s="111">
        <v>0</v>
      </c>
      <c r="G127" s="111">
        <v>0</v>
      </c>
    </row>
    <row r="128" spans="1:7" x14ac:dyDescent="0.25">
      <c r="A128" s="112" t="s">
        <v>77</v>
      </c>
      <c r="B128" s="112"/>
      <c r="C128" s="113">
        <v>3153.31</v>
      </c>
      <c r="D128" s="113">
        <v>14095.17</v>
      </c>
      <c r="E128" s="113">
        <v>0</v>
      </c>
      <c r="F128" s="113">
        <v>0</v>
      </c>
      <c r="G128" s="113">
        <v>0</v>
      </c>
    </row>
    <row r="129" spans="1:7" x14ac:dyDescent="0.25">
      <c r="A129" s="83" t="s">
        <v>78</v>
      </c>
      <c r="B129" s="83"/>
      <c r="C129" s="83">
        <v>3153.31</v>
      </c>
      <c r="D129" s="83">
        <v>14095.17</v>
      </c>
      <c r="E129" s="83">
        <v>0</v>
      </c>
      <c r="F129" s="83">
        <v>0</v>
      </c>
      <c r="G129" s="83">
        <v>0</v>
      </c>
    </row>
    <row r="130" spans="1:7" x14ac:dyDescent="0.25">
      <c r="A130" s="83" t="s">
        <v>85</v>
      </c>
      <c r="B130" s="83"/>
      <c r="C130" s="83">
        <v>2944.8</v>
      </c>
      <c r="D130" s="83">
        <v>13139.56</v>
      </c>
      <c r="E130" s="83">
        <v>0</v>
      </c>
      <c r="F130" s="83">
        <v>0</v>
      </c>
      <c r="G130" s="83">
        <v>0</v>
      </c>
    </row>
    <row r="131" spans="1:7" x14ac:dyDescent="0.25">
      <c r="A131" s="83" t="s">
        <v>79</v>
      </c>
      <c r="B131" s="83"/>
      <c r="C131" s="83">
        <v>208.51</v>
      </c>
      <c r="D131" s="83">
        <v>955.61</v>
      </c>
      <c r="E131" s="83">
        <v>0</v>
      </c>
      <c r="F131" s="83">
        <v>0</v>
      </c>
      <c r="G131" s="83">
        <v>0</v>
      </c>
    </row>
    <row r="132" spans="1:7" x14ac:dyDescent="0.25">
      <c r="A132" s="112" t="s">
        <v>100</v>
      </c>
      <c r="B132" s="112"/>
      <c r="C132" s="113">
        <v>12782.33</v>
      </c>
      <c r="D132" s="113">
        <v>26544.560000000001</v>
      </c>
      <c r="E132" s="113">
        <v>0</v>
      </c>
      <c r="F132" s="113">
        <v>0</v>
      </c>
      <c r="G132" s="113">
        <v>0</v>
      </c>
    </row>
    <row r="133" spans="1:7" x14ac:dyDescent="0.25">
      <c r="A133" s="83" t="s">
        <v>78</v>
      </c>
      <c r="B133" s="83"/>
      <c r="C133" s="83">
        <v>12782.33</v>
      </c>
      <c r="D133" s="83">
        <v>26544.560000000001</v>
      </c>
      <c r="E133" s="83">
        <v>0</v>
      </c>
      <c r="F133" s="83">
        <v>0</v>
      </c>
      <c r="G133" s="83">
        <v>0</v>
      </c>
    </row>
    <row r="134" spans="1:7" x14ac:dyDescent="0.25">
      <c r="A134" s="83" t="s">
        <v>85</v>
      </c>
      <c r="B134" s="83"/>
      <c r="C134" s="83">
        <v>11985.99</v>
      </c>
      <c r="D134" s="83">
        <v>24553.72</v>
      </c>
      <c r="E134" s="83">
        <v>0</v>
      </c>
      <c r="F134" s="83">
        <v>0</v>
      </c>
      <c r="G134" s="83">
        <v>0</v>
      </c>
    </row>
    <row r="135" spans="1:7" x14ac:dyDescent="0.25">
      <c r="A135" s="83" t="s">
        <v>79</v>
      </c>
      <c r="B135" s="83"/>
      <c r="C135" s="83">
        <v>796.34</v>
      </c>
      <c r="D135" s="83">
        <v>1990.84</v>
      </c>
      <c r="E135" s="83">
        <v>0</v>
      </c>
      <c r="F135" s="83">
        <v>0</v>
      </c>
      <c r="G135" s="83">
        <v>0</v>
      </c>
    </row>
    <row r="136" spans="1:7" x14ac:dyDescent="0.25">
      <c r="A136" s="110" t="s">
        <v>124</v>
      </c>
      <c r="B136" s="110"/>
      <c r="C136" s="111">
        <v>0</v>
      </c>
      <c r="D136" s="111">
        <v>0</v>
      </c>
      <c r="E136" s="111">
        <v>39288</v>
      </c>
      <c r="F136" s="111">
        <v>0</v>
      </c>
      <c r="G136" s="111">
        <v>0</v>
      </c>
    </row>
    <row r="137" spans="1:7" x14ac:dyDescent="0.25">
      <c r="A137" s="112" t="s">
        <v>77</v>
      </c>
      <c r="B137" s="112"/>
      <c r="C137" s="113">
        <v>0</v>
      </c>
      <c r="D137" s="113">
        <v>0</v>
      </c>
      <c r="E137" s="113">
        <v>12742</v>
      </c>
      <c r="F137" s="113">
        <v>0</v>
      </c>
      <c r="G137" s="113">
        <v>0</v>
      </c>
    </row>
    <row r="138" spans="1:7" x14ac:dyDescent="0.25">
      <c r="A138" s="83" t="s">
        <v>78</v>
      </c>
      <c r="B138" s="83"/>
      <c r="C138" s="83">
        <v>0</v>
      </c>
      <c r="D138" s="83">
        <v>0</v>
      </c>
      <c r="E138" s="83">
        <v>12742</v>
      </c>
      <c r="F138" s="83">
        <v>0</v>
      </c>
      <c r="G138" s="83">
        <v>0</v>
      </c>
    </row>
    <row r="139" spans="1:7" x14ac:dyDescent="0.25">
      <c r="A139" s="83" t="s">
        <v>85</v>
      </c>
      <c r="B139" s="83"/>
      <c r="C139" s="83">
        <v>0</v>
      </c>
      <c r="D139" s="83">
        <v>0</v>
      </c>
      <c r="E139" s="83">
        <v>11149</v>
      </c>
      <c r="F139" s="83">
        <v>0</v>
      </c>
      <c r="G139" s="83">
        <v>0</v>
      </c>
    </row>
    <row r="140" spans="1:7" x14ac:dyDescent="0.25">
      <c r="A140" s="83" t="s">
        <v>79</v>
      </c>
      <c r="B140" s="83"/>
      <c r="C140" s="83">
        <v>0</v>
      </c>
      <c r="D140" s="83">
        <v>0</v>
      </c>
      <c r="E140" s="83">
        <v>1593</v>
      </c>
      <c r="F140" s="83">
        <v>0</v>
      </c>
      <c r="G140" s="83">
        <v>0</v>
      </c>
    </row>
    <row r="141" spans="1:7" x14ac:dyDescent="0.25">
      <c r="A141" s="112" t="s">
        <v>100</v>
      </c>
      <c r="B141" s="112"/>
      <c r="C141" s="113">
        <v>0</v>
      </c>
      <c r="D141" s="113">
        <v>0</v>
      </c>
      <c r="E141" s="113">
        <v>26546</v>
      </c>
      <c r="F141" s="113">
        <v>0</v>
      </c>
      <c r="G141" s="113">
        <v>0</v>
      </c>
    </row>
    <row r="142" spans="1:7" x14ac:dyDescent="0.25">
      <c r="A142" s="83" t="s">
        <v>78</v>
      </c>
      <c r="B142" s="83"/>
      <c r="C142" s="83">
        <v>0</v>
      </c>
      <c r="D142" s="83">
        <v>0</v>
      </c>
      <c r="E142" s="83">
        <v>26546</v>
      </c>
      <c r="F142" s="83">
        <v>0</v>
      </c>
      <c r="G142" s="83">
        <v>0</v>
      </c>
    </row>
    <row r="143" spans="1:7" x14ac:dyDescent="0.25">
      <c r="A143" s="83" t="s">
        <v>85</v>
      </c>
      <c r="B143" s="83"/>
      <c r="C143" s="83">
        <v>0</v>
      </c>
      <c r="D143" s="83">
        <v>0</v>
      </c>
      <c r="E143" s="83">
        <v>24555</v>
      </c>
      <c r="F143" s="83">
        <v>0</v>
      </c>
      <c r="G143" s="83">
        <v>0</v>
      </c>
    </row>
    <row r="144" spans="1:7" x14ac:dyDescent="0.25">
      <c r="A144" s="83" t="s">
        <v>79</v>
      </c>
      <c r="B144" s="83"/>
      <c r="C144" s="83">
        <v>0</v>
      </c>
      <c r="D144" s="83">
        <v>0</v>
      </c>
      <c r="E144" s="83">
        <v>1991</v>
      </c>
      <c r="F144" s="83">
        <v>0</v>
      </c>
      <c r="G144" s="83">
        <v>0</v>
      </c>
    </row>
  </sheetData>
  <mergeCells count="1">
    <mergeCell ref="B1:F1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A. Račun prihoda i rashoda</vt:lpstr>
      <vt:lpstr>Rashodi prema funkcijskoj kl</vt:lpstr>
      <vt:lpstr>Račun financiranja</vt:lpstr>
      <vt:lpstr>C. Preneseni višak manjak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2022-11-03T06:11:00Z</cp:lastPrinted>
  <dcterms:created xsi:type="dcterms:W3CDTF">2022-08-12T12:51:27Z</dcterms:created>
  <dcterms:modified xsi:type="dcterms:W3CDTF">2022-11-04T12:45:05Z</dcterms:modified>
</cp:coreProperties>
</file>